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评价指标体系" sheetId="1" r:id="rId1"/>
    <sheet name="满意度" sheetId="2" r:id="rId2"/>
    <sheet name="统计表" sheetId="3" r:id="rId3"/>
  </sheets>
  <definedNames>
    <definedName name="_xlnm.Print_Titles" localSheetId="0">'评价指标体系'!$2:$3</definedName>
  </definedNames>
  <calcPr fullCalcOnLoad="1"/>
</workbook>
</file>

<file path=xl/sharedStrings.xml><?xml version="1.0" encoding="utf-8"?>
<sst xmlns="http://schemas.openxmlformats.org/spreadsheetml/2006/main" count="134" uniqueCount="108">
  <si>
    <t>附件</t>
  </si>
  <si>
    <t>2021年小额贷款贴息（和港农村资金互助社、草根小额贷款有限公司、信禾小额贷款股份有限公司）-绩效评价指标体系及评分表</t>
  </si>
  <si>
    <t>一级指标</t>
  </si>
  <si>
    <t>二级指标</t>
  </si>
  <si>
    <t>三级指标</t>
  </si>
  <si>
    <t>分值</t>
  </si>
  <si>
    <t>指标解释和评价要点</t>
  </si>
  <si>
    <t>评分标准</t>
  </si>
  <si>
    <t>审核情况</t>
  </si>
  <si>
    <t>扣分说明</t>
  </si>
  <si>
    <t>扣分</t>
  </si>
  <si>
    <t>评价得分</t>
  </si>
  <si>
    <t>项目决策（16）</t>
  </si>
  <si>
    <t>项目立项（4）</t>
  </si>
  <si>
    <t>立项依据
充分性</t>
  </si>
  <si>
    <t>立项是否符合法律法规、相关政策、发展规划以及部门职责，用以反映和考核项目立项依据情况。</t>
  </si>
  <si>
    <t>评价要点：
①立项是否符合国家法律法规、国民经济发展规划和相关政策；
②立项是否符合行业发展规划和政策要求；
③立项是否与部门职责范围相符，属于部门履职所需；
④是否属于公共财政支持范围，是否符合中央、地方事权支出责任划分原则；
⑤项目是否与相关部门同类项目或部门内部相关项目重复。</t>
  </si>
  <si>
    <t>万宁市人民政府办公室关于印发万宁市农民小额贷款财政贴息和奖补资金实施方案的通知</t>
  </si>
  <si>
    <t>立项程序
规范性</t>
  </si>
  <si>
    <t>申请、设立过程是否符合相关要求，用以反映和考核项目立项的规范情况。</t>
  </si>
  <si>
    <t>评价要点：
①是否按照规定的程序申请设立；
②审批文件、材料是否符合相关要求；
③事前是否已经过必要的可行性研究、专家论证、风险评估、绩效评估、集体决策。</t>
  </si>
  <si>
    <t>绩效目标（4）</t>
  </si>
  <si>
    <t>绩效目标
合理性</t>
  </si>
  <si>
    <t>所设定的绩效目标是否依据充分，是否符合客观实际，用以反映和考核项目绩效目标与资金实施的相符情况。</t>
  </si>
  <si>
    <t>评价要点：
（如未设定预算绩效目标，也可考核其他工作任务目标）
①是否有绩效目标；
②绩效目标与实际工作内容是否具有相关性；
③预期产出效益和效果是否符合正常的业绩水平；
④是否与预算确定的项目投资额或资金量相匹配。</t>
  </si>
  <si>
    <t>未设置绩效目标表</t>
  </si>
  <si>
    <t>绩效指标
明确性</t>
  </si>
  <si>
    <t>依据绩效目标设定的绩效指标是否清晰、细化、可衡量等，用以反映和考核自资金绩效目标的明细化情况。</t>
  </si>
  <si>
    <t>评价要点：
①是否将绩效目标细化分解为具体的绩效指标；
②是否通过清晰、可衡量的指标值予以体现；
③是否与资金目标任务数或计划数相对应。</t>
  </si>
  <si>
    <t>资金安排（8）</t>
  </si>
  <si>
    <t>资金分配
合理性</t>
  </si>
  <si>
    <t>预算资金分配是否有测算依据，与补助单位或市县实际是否相适应，用以反映和考核预算资金分配的科学性、合理性情况。</t>
  </si>
  <si>
    <t>评价要点：
①预算资金分配依据是否充分；
②资金分配额度是否合理，与资金单位或市县实际是否相适应。</t>
  </si>
  <si>
    <t>本项目实际支出72.37万元，在实际拨付时申请调整项目预算资金</t>
  </si>
  <si>
    <t>项目管理（24）</t>
  </si>
  <si>
    <t>资金管理（14）</t>
  </si>
  <si>
    <t>资金到位情况</t>
  </si>
  <si>
    <t>预算资金的到位情况，用以反映资金总体保障程度。</t>
  </si>
  <si>
    <t>评价要点：
①预算资金是否足额下达；
②预算资金是否在规定时间分解下达；
③预算资金是否在一定时间内落实到具体项目。</t>
  </si>
  <si>
    <t>和港农村支局互助社、草根小额贷款有限公司、信禾小额贷款股份有限公司3个单位2021年1至3季度2021年12月15日财政局盘活下达资金617756.74元于12月27日支付；第四季度资金105988.69元于2022年3月9日下达、15日支付。</t>
  </si>
  <si>
    <t>预算执行率</t>
  </si>
  <si>
    <t>预算资金是否按照计划执行，用以反映或考核资金预算执行情况。</t>
  </si>
  <si>
    <t>评价要点：
预算执行率=（实际支出资金/实际到位资金）×100%。
实际支出资金：一定时期（本年度或项目期）内项目实际支出已拨付的资金。
实际到位资金：一定时期（本年度或项目期）内落实到具体项目的资金。</t>
  </si>
  <si>
    <t>723745.43/723745.43*100%=100%</t>
  </si>
  <si>
    <t>资金使用
合规性</t>
  </si>
  <si>
    <t>预算资金使用是否符合相关的财务管理制度规定，用以反映和考核资金的规范运行情况。</t>
  </si>
  <si>
    <t>评价要点：
①是否符合国家财经法规和财务管理制度以及有关专项资金管理办法的规定；
②资金的拨付是否有完整的审批程序和手续；
③是否符合预算批复或合同规定的用途；
④是否存在截留、挤占、挪用、虚列支出等情况。</t>
  </si>
  <si>
    <t>业务管理（10）</t>
  </si>
  <si>
    <t>管理制度
健全性</t>
  </si>
  <si>
    <t>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</si>
  <si>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</si>
  <si>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制度执行
有效性</t>
  </si>
  <si>
    <t>项目实施是否符合相关管理规定，用以反映和考核相关管理制度的有效执行情况。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</si>
  <si>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</si>
  <si>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项目产出（30）</t>
  </si>
  <si>
    <t>数量</t>
  </si>
  <si>
    <t>一般农民贷款、农村妇女获得贷款金额</t>
  </si>
  <si>
    <t>≥1000万元</t>
  </si>
  <si>
    <t>贷款贴息清单及附件</t>
  </si>
  <si>
    <t>实际发放贷款本金1162.68万元</t>
  </si>
  <si>
    <t>质量</t>
  </si>
  <si>
    <t>贴息利率、贴息期限</t>
  </si>
  <si>
    <t>一般农民年贴息率为6%，贴息期限为1年；农村妇女年贴息率为7%，贴息期限为2年</t>
  </si>
  <si>
    <t>贷款贴息清单</t>
  </si>
  <si>
    <t>时效</t>
  </si>
  <si>
    <t>贷款发放及时率</t>
  </si>
  <si>
    <t>事后贴息。即借款人按合同向经办金融机构按期还本付息，结清贷款后再对借款人予以贴息，逾期不享受贴息政策。</t>
  </si>
  <si>
    <t>事后贴息，但万宁市金融工作管理办公室审批不及时。2021年1至3季度贴息资金申请表万宁市金融工作管理办公室于2021年12月7日审批，万宁市财政局12月27日支付；第四季度贴息资金申请表万宁市金融工作管理办公室于2022年3月1日审批，万宁市财政局3月15日支付</t>
  </si>
  <si>
    <t>万宁市金融工作管理办公室审批不及时。2021年1至3季度贴息资金申请表万宁市金融工作管理办公室于2021年12月7日审批，万宁市财政局12月27日支付；第四季度贴息资金申请表万宁市金融工作管理办公室于2022年3月1日审批，万宁市财政局3月15日支付</t>
  </si>
  <si>
    <t>成本</t>
  </si>
  <si>
    <t>贴息额度</t>
  </si>
  <si>
    <t>单笔10万以下（含10万元）的按实际贷款金额计算和享受贴息；单笔在10万元以上不超过50万元的，按照10万元的贷款额度计算和享受贴息；对同一借款人年度内在同一金融机构多笔贷款累计总额10万元的部分（含10万元）给予贴息。单笔贷款50万元以上的，不予贴息。</t>
  </si>
  <si>
    <t>单笔10万以下（含10万元）的按实际贷款金额计算和享受贴息；单笔在10万元以上不超过50万元的，按照10万元的贷款额度计算和享受贴息</t>
  </si>
  <si>
    <t>项目成效（30）</t>
  </si>
  <si>
    <t>社会效益</t>
  </si>
  <si>
    <t>农民、妇女贷款人数或户数</t>
  </si>
  <si>
    <t>一般农民≥150人、农村妇女≥100人</t>
  </si>
  <si>
    <t>实际发放一般农民贷款贴息180人、农村妇女103人</t>
  </si>
  <si>
    <t>经济效益</t>
  </si>
  <si>
    <t>累计贴息金额</t>
  </si>
  <si>
    <t>≤73万元</t>
  </si>
  <si>
    <t>本项目实际支出贷款贴息72.37万元</t>
  </si>
  <si>
    <t>可持续性</t>
  </si>
  <si>
    <t>贴息最长期限</t>
  </si>
  <si>
    <t>一般农民贴息期限为1年；农村妇女贴息期限为2年。</t>
  </si>
  <si>
    <t>满意度</t>
  </si>
  <si>
    <t>贷款户满意度</t>
  </si>
  <si>
    <t>≥100%</t>
  </si>
  <si>
    <t>合计</t>
  </si>
  <si>
    <t>电话回访服务对象满意度统计表</t>
  </si>
  <si>
    <t>序号</t>
  </si>
  <si>
    <t>姓名</t>
  </si>
  <si>
    <t>性别</t>
  </si>
  <si>
    <t>住址</t>
  </si>
  <si>
    <t>联系电话</t>
  </si>
  <si>
    <t>发放贷款的机构</t>
  </si>
  <si>
    <t>贷款时间</t>
  </si>
  <si>
    <t>贷款金额</t>
  </si>
  <si>
    <t>电话回访时间</t>
  </si>
  <si>
    <t>服务对象满意度</t>
  </si>
  <si>
    <t>和港</t>
  </si>
  <si>
    <t>草根</t>
  </si>
  <si>
    <t>信禾小额贷款</t>
  </si>
  <si>
    <t>笔数</t>
  </si>
  <si>
    <t>本金</t>
  </si>
  <si>
    <t>利率</t>
  </si>
  <si>
    <t>一般农民</t>
  </si>
  <si>
    <t>妇女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</si>
</sst>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b/>
      <sz val="16"/>
      <color indexed="8"/>
      <name val="宋体"/>
      <family val="0"/>
    </font>
    <font>
      <sz val="11"/>
      <name val="等线"/>
      <family val="0"/>
    </font>
    <font>
      <sz val="10"/>
      <name val="等线"/>
      <family val="0"/>
    </font>
    <font>
      <b/>
      <sz val="14"/>
      <name val="宋体"/>
      <family val="0"/>
    </font>
    <font>
      <b/>
      <sz val="10"/>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4"/>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40">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176" fontId="0" fillId="0" borderId="0" xfId="0" applyNumberFormat="1" applyAlignment="1">
      <alignment horizontal="center" vertical="center"/>
    </xf>
    <xf numFmtId="9" fontId="0" fillId="0" borderId="0" xfId="0" applyNumberFormat="1" applyAlignment="1">
      <alignment vertical="center"/>
    </xf>
    <xf numFmtId="9" fontId="0" fillId="0" borderId="0" xfId="0" applyNumberFormat="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176" fontId="0" fillId="0" borderId="0" xfId="0" applyNumberFormat="1" applyAlignment="1">
      <alignment horizontal="right" vertical="center"/>
    </xf>
    <xf numFmtId="0" fontId="0" fillId="0" borderId="0" xfId="0" applyAlignment="1">
      <alignment vertical="center" wrapText="1"/>
    </xf>
    <xf numFmtId="0" fontId="45" fillId="0" borderId="0" xfId="0" applyFont="1" applyAlignment="1">
      <alignment horizontal="center" vertical="center"/>
    </xf>
    <xf numFmtId="0" fontId="45" fillId="0" borderId="0" xfId="0" applyFont="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46"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vertical="center" wrapText="1"/>
    </xf>
    <xf numFmtId="176" fontId="7" fillId="0" borderId="9" xfId="0" applyNumberFormat="1" applyFont="1" applyFill="1" applyBorder="1" applyAlignment="1">
      <alignment vertical="center" wrapText="1"/>
    </xf>
    <xf numFmtId="0" fontId="7" fillId="0" borderId="9"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46" fillId="0" borderId="0" xfId="0" applyNumberFormat="1" applyFont="1" applyFill="1" applyAlignment="1">
      <alignment horizontal="center" vertical="center"/>
    </xf>
    <xf numFmtId="0" fontId="6" fillId="0" borderId="9" xfId="0" applyNumberFormat="1"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176" fontId="4" fillId="0" borderId="0" xfId="0" applyNumberFormat="1" applyFont="1" applyFill="1" applyAlignment="1">
      <alignment vertical="center"/>
    </xf>
    <xf numFmtId="0" fontId="4"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95250</xdr:colOff>
      <xdr:row>1</xdr:row>
      <xdr:rowOff>57150</xdr:rowOff>
    </xdr:from>
    <xdr:to>
      <xdr:col>14</xdr:col>
      <xdr:colOff>219075</xdr:colOff>
      <xdr:row>14</xdr:row>
      <xdr:rowOff>180975</xdr:rowOff>
    </xdr:to>
    <xdr:pic>
      <xdr:nvPicPr>
        <xdr:cNvPr id="1" name="Picture 68"/>
        <xdr:cNvPicPr preferRelativeResize="1">
          <a:picLocks noChangeAspect="1"/>
        </xdr:cNvPicPr>
      </xdr:nvPicPr>
      <xdr:blipFill>
        <a:blip r:embed="rId1"/>
        <a:stretch>
          <a:fillRect/>
        </a:stretch>
      </xdr:blipFill>
      <xdr:spPr>
        <a:xfrm>
          <a:off x="8220075" y="485775"/>
          <a:ext cx="2486025" cy="3476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2"/>
  <sheetViews>
    <sheetView tabSelected="1" zoomScale="80" zoomScaleNormal="80" zoomScaleSheetLayoutView="100" workbookViewId="0" topLeftCell="A1">
      <pane xSplit="4" ySplit="3" topLeftCell="E12" activePane="bottomRight" state="frozen"/>
      <selection pane="bottomRight" activeCell="F13" sqref="F13"/>
    </sheetView>
  </sheetViews>
  <sheetFormatPr defaultColWidth="9.00390625" defaultRowHeight="15"/>
  <cols>
    <col min="1" max="2" width="9.00390625" style="16" customWidth="1"/>
    <col min="3" max="3" width="18.28125" style="16" customWidth="1"/>
    <col min="4" max="4" width="4.8515625" style="16" customWidth="1"/>
    <col min="5" max="5" width="38.421875" style="16" customWidth="1"/>
    <col min="6" max="6" width="70.57421875" style="16" customWidth="1"/>
    <col min="7" max="7" width="59.00390625" style="16" hidden="1" customWidth="1"/>
    <col min="8" max="8" width="31.421875" style="16" customWidth="1"/>
    <col min="9" max="9" width="5.8515625" style="18" customWidth="1"/>
    <col min="10" max="10" width="8.57421875" style="19" customWidth="1"/>
    <col min="11" max="11" width="30.57421875" style="16" customWidth="1"/>
    <col min="12" max="12" width="12.140625" style="16" customWidth="1"/>
    <col min="13" max="13" width="12.8515625" style="16" bestFit="1" customWidth="1"/>
    <col min="14" max="16384" width="9.00390625" style="16" customWidth="1"/>
  </cols>
  <sheetData>
    <row r="1" ht="13.5">
      <c r="A1" s="16" t="s">
        <v>0</v>
      </c>
    </row>
    <row r="2" spans="1:10" s="16" customFormat="1" ht="33.75" customHeight="1">
      <c r="A2" s="20" t="s">
        <v>1</v>
      </c>
      <c r="B2" s="20"/>
      <c r="C2" s="20"/>
      <c r="D2" s="20"/>
      <c r="E2" s="20"/>
      <c r="F2" s="20"/>
      <c r="G2" s="20"/>
      <c r="H2" s="20"/>
      <c r="I2" s="33"/>
      <c r="J2" s="33"/>
    </row>
    <row r="3" spans="1:10" s="17" customFormat="1" ht="33.75" customHeight="1">
      <c r="A3" s="21" t="s">
        <v>2</v>
      </c>
      <c r="B3" s="21" t="s">
        <v>3</v>
      </c>
      <c r="C3" s="21" t="s">
        <v>4</v>
      </c>
      <c r="D3" s="21" t="s">
        <v>5</v>
      </c>
      <c r="E3" s="21" t="s">
        <v>6</v>
      </c>
      <c r="F3" s="21" t="s">
        <v>7</v>
      </c>
      <c r="G3" s="22" t="s">
        <v>8</v>
      </c>
      <c r="H3" s="23" t="s">
        <v>9</v>
      </c>
      <c r="I3" s="34" t="s">
        <v>10</v>
      </c>
      <c r="J3" s="35" t="s">
        <v>11</v>
      </c>
    </row>
    <row r="4" spans="1:10" s="17" customFormat="1" ht="78" customHeight="1">
      <c r="A4" s="24" t="s">
        <v>12</v>
      </c>
      <c r="B4" s="25" t="s">
        <v>13</v>
      </c>
      <c r="C4" s="24" t="s">
        <v>14</v>
      </c>
      <c r="D4" s="24">
        <v>2</v>
      </c>
      <c r="E4" s="26" t="s">
        <v>15</v>
      </c>
      <c r="F4" s="27" t="s">
        <v>16</v>
      </c>
      <c r="G4" s="28" t="s">
        <v>17</v>
      </c>
      <c r="H4" s="29"/>
      <c r="I4" s="36">
        <f>D4-J4</f>
        <v>0</v>
      </c>
      <c r="J4" s="37">
        <v>2</v>
      </c>
    </row>
    <row r="5" spans="1:10" s="17" customFormat="1" ht="55.5" customHeight="1">
      <c r="A5" s="24"/>
      <c r="B5" s="25"/>
      <c r="C5" s="24" t="s">
        <v>18</v>
      </c>
      <c r="D5" s="24">
        <v>2</v>
      </c>
      <c r="E5" s="26" t="s">
        <v>19</v>
      </c>
      <c r="F5" s="27" t="s">
        <v>20</v>
      </c>
      <c r="G5" s="28" t="s">
        <v>17</v>
      </c>
      <c r="H5" s="29"/>
      <c r="I5" s="36">
        <f aca="true" t="shared" si="0" ref="I5:I21">D5-J5</f>
        <v>0</v>
      </c>
      <c r="J5" s="37">
        <v>2</v>
      </c>
    </row>
    <row r="6" spans="1:10" s="17" customFormat="1" ht="81" customHeight="1">
      <c r="A6" s="24"/>
      <c r="B6" s="25" t="s">
        <v>21</v>
      </c>
      <c r="C6" s="24" t="s">
        <v>22</v>
      </c>
      <c r="D6" s="24">
        <v>2</v>
      </c>
      <c r="E6" s="26" t="s">
        <v>23</v>
      </c>
      <c r="F6" s="27" t="s">
        <v>24</v>
      </c>
      <c r="G6" s="30"/>
      <c r="H6" s="25" t="s">
        <v>25</v>
      </c>
      <c r="I6" s="36">
        <f t="shared" si="0"/>
        <v>2</v>
      </c>
      <c r="J6" s="37">
        <v>0</v>
      </c>
    </row>
    <row r="7" spans="1:10" s="17" customFormat="1" ht="54" customHeight="1">
      <c r="A7" s="24"/>
      <c r="B7" s="25"/>
      <c r="C7" s="24" t="s">
        <v>26</v>
      </c>
      <c r="D7" s="24">
        <v>2</v>
      </c>
      <c r="E7" s="26" t="s">
        <v>27</v>
      </c>
      <c r="F7" s="27" t="s">
        <v>28</v>
      </c>
      <c r="G7" s="30"/>
      <c r="H7" s="25" t="s">
        <v>25</v>
      </c>
      <c r="I7" s="36">
        <f t="shared" si="0"/>
        <v>2</v>
      </c>
      <c r="J7" s="37">
        <v>0</v>
      </c>
    </row>
    <row r="8" spans="1:10" s="17" customFormat="1" ht="42.75" customHeight="1">
      <c r="A8" s="24"/>
      <c r="B8" s="24" t="s">
        <v>29</v>
      </c>
      <c r="C8" s="24" t="s">
        <v>30</v>
      </c>
      <c r="D8" s="24">
        <v>8</v>
      </c>
      <c r="E8" s="26" t="s">
        <v>31</v>
      </c>
      <c r="F8" s="27" t="s">
        <v>32</v>
      </c>
      <c r="G8" s="28" t="s">
        <v>17</v>
      </c>
      <c r="H8" s="25" t="s">
        <v>33</v>
      </c>
      <c r="I8" s="36">
        <v>2</v>
      </c>
      <c r="J8" s="37">
        <v>6</v>
      </c>
    </row>
    <row r="9" spans="1:11" s="17" customFormat="1" ht="54.75" customHeight="1">
      <c r="A9" s="24" t="s">
        <v>34</v>
      </c>
      <c r="B9" s="24" t="s">
        <v>35</v>
      </c>
      <c r="C9" s="24" t="s">
        <v>36</v>
      </c>
      <c r="D9" s="24">
        <v>4</v>
      </c>
      <c r="E9" s="26" t="s">
        <v>37</v>
      </c>
      <c r="F9" s="27" t="s">
        <v>38</v>
      </c>
      <c r="G9" s="27" t="s">
        <v>39</v>
      </c>
      <c r="H9" s="29"/>
      <c r="I9" s="36">
        <f t="shared" si="0"/>
        <v>0</v>
      </c>
      <c r="J9" s="37">
        <v>4</v>
      </c>
      <c r="K9" s="38"/>
    </row>
    <row r="10" spans="1:11" s="17" customFormat="1" ht="54" customHeight="1">
      <c r="A10" s="24"/>
      <c r="B10" s="24"/>
      <c r="C10" s="24" t="s">
        <v>40</v>
      </c>
      <c r="D10" s="24">
        <v>6</v>
      </c>
      <c r="E10" s="26" t="s">
        <v>41</v>
      </c>
      <c r="F10" s="27" t="s">
        <v>42</v>
      </c>
      <c r="G10" s="30" t="s">
        <v>43</v>
      </c>
      <c r="H10" s="29"/>
      <c r="I10" s="36">
        <f t="shared" si="0"/>
        <v>0</v>
      </c>
      <c r="J10" s="37">
        <v>6</v>
      </c>
      <c r="K10" s="38"/>
    </row>
    <row r="11" spans="1:10" s="17" customFormat="1" ht="69" customHeight="1">
      <c r="A11" s="24"/>
      <c r="B11" s="24"/>
      <c r="C11" s="24" t="s">
        <v>44</v>
      </c>
      <c r="D11" s="24">
        <v>4</v>
      </c>
      <c r="E11" s="26" t="s">
        <v>45</v>
      </c>
      <c r="F11" s="27" t="s">
        <v>46</v>
      </c>
      <c r="G11" s="28" t="s">
        <v>17</v>
      </c>
      <c r="H11" s="29"/>
      <c r="I11" s="36">
        <f t="shared" si="0"/>
        <v>0</v>
      </c>
      <c r="J11" s="37">
        <v>4</v>
      </c>
    </row>
    <row r="12" spans="1:10" s="17" customFormat="1" ht="45" customHeight="1">
      <c r="A12" s="24"/>
      <c r="B12" s="24" t="s">
        <v>47</v>
      </c>
      <c r="C12" s="24" t="s">
        <v>48</v>
      </c>
      <c r="D12" s="24">
        <v>5</v>
      </c>
      <c r="E12" s="26" t="s">
        <v>49</v>
      </c>
      <c r="F12" s="27" t="s">
        <v>50</v>
      </c>
      <c r="G12" s="28" t="s">
        <v>17</v>
      </c>
      <c r="H12" s="29"/>
      <c r="I12" s="36">
        <f t="shared" si="0"/>
        <v>0</v>
      </c>
      <c r="J12" s="37">
        <v>5</v>
      </c>
    </row>
    <row r="13" spans="1:11" s="17" customFormat="1" ht="66" customHeight="1">
      <c r="A13" s="24"/>
      <c r="B13" s="24"/>
      <c r="C13" s="24" t="s">
        <v>51</v>
      </c>
      <c r="D13" s="24">
        <v>5</v>
      </c>
      <c r="E13" s="26" t="s">
        <v>52</v>
      </c>
      <c r="F13" s="27" t="s">
        <v>53</v>
      </c>
      <c r="G13" s="28" t="s">
        <v>17</v>
      </c>
      <c r="H13" s="27"/>
      <c r="I13" s="36">
        <f t="shared" si="0"/>
        <v>0</v>
      </c>
      <c r="J13" s="37">
        <v>5</v>
      </c>
      <c r="K13" s="39"/>
    </row>
    <row r="14" spans="1:10" s="17" customFormat="1" ht="48" customHeight="1">
      <c r="A14" s="25" t="s">
        <v>54</v>
      </c>
      <c r="B14" s="24" t="s">
        <v>55</v>
      </c>
      <c r="C14" s="24" t="s">
        <v>56</v>
      </c>
      <c r="D14" s="24">
        <v>7</v>
      </c>
      <c r="E14" s="31" t="s">
        <v>57</v>
      </c>
      <c r="F14" s="27" t="s">
        <v>58</v>
      </c>
      <c r="G14" s="30" t="s">
        <v>59</v>
      </c>
      <c r="H14" s="27"/>
      <c r="I14" s="36">
        <f t="shared" si="0"/>
        <v>0</v>
      </c>
      <c r="J14" s="37">
        <v>7</v>
      </c>
    </row>
    <row r="15" spans="1:10" s="17" customFormat="1" ht="48" customHeight="1">
      <c r="A15" s="25"/>
      <c r="B15" s="24" t="s">
        <v>60</v>
      </c>
      <c r="C15" s="24" t="s">
        <v>61</v>
      </c>
      <c r="D15" s="24">
        <v>8</v>
      </c>
      <c r="E15" s="31" t="s">
        <v>62</v>
      </c>
      <c r="F15" s="27" t="s">
        <v>63</v>
      </c>
      <c r="G15" s="30" t="s">
        <v>62</v>
      </c>
      <c r="H15" s="27"/>
      <c r="I15" s="36">
        <f t="shared" si="0"/>
        <v>0</v>
      </c>
      <c r="J15" s="37">
        <v>8</v>
      </c>
    </row>
    <row r="16" spans="1:10" s="17" customFormat="1" ht="100.5" customHeight="1">
      <c r="A16" s="25"/>
      <c r="B16" s="24" t="s">
        <v>64</v>
      </c>
      <c r="C16" s="24" t="s">
        <v>65</v>
      </c>
      <c r="D16" s="24">
        <v>7</v>
      </c>
      <c r="E16" s="31" t="s">
        <v>66</v>
      </c>
      <c r="F16" s="27"/>
      <c r="G16" s="27" t="s">
        <v>67</v>
      </c>
      <c r="H16" s="27" t="s">
        <v>68</v>
      </c>
      <c r="I16" s="36">
        <f t="shared" si="0"/>
        <v>3</v>
      </c>
      <c r="J16" s="37">
        <v>4</v>
      </c>
    </row>
    <row r="17" spans="1:10" s="17" customFormat="1" ht="85.5" customHeight="1">
      <c r="A17" s="25"/>
      <c r="B17" s="24" t="s">
        <v>69</v>
      </c>
      <c r="C17" s="24" t="s">
        <v>70</v>
      </c>
      <c r="D17" s="24">
        <v>8</v>
      </c>
      <c r="E17" s="31" t="s">
        <v>71</v>
      </c>
      <c r="F17" s="27"/>
      <c r="G17" s="30" t="s">
        <v>72</v>
      </c>
      <c r="H17" s="27"/>
      <c r="I17" s="36">
        <f t="shared" si="0"/>
        <v>0</v>
      </c>
      <c r="J17" s="37">
        <v>8</v>
      </c>
    </row>
    <row r="18" spans="1:10" s="17" customFormat="1" ht="33" customHeight="1">
      <c r="A18" s="24" t="s">
        <v>73</v>
      </c>
      <c r="B18" s="24" t="s">
        <v>74</v>
      </c>
      <c r="C18" s="24" t="s">
        <v>75</v>
      </c>
      <c r="D18" s="24">
        <v>7</v>
      </c>
      <c r="E18" s="31" t="s">
        <v>76</v>
      </c>
      <c r="F18" s="27"/>
      <c r="G18" s="31" t="s">
        <v>77</v>
      </c>
      <c r="H18" s="27"/>
      <c r="I18" s="36">
        <f t="shared" si="0"/>
        <v>0</v>
      </c>
      <c r="J18" s="37">
        <v>7</v>
      </c>
    </row>
    <row r="19" spans="1:10" s="17" customFormat="1" ht="33" customHeight="1">
      <c r="A19" s="24"/>
      <c r="B19" s="24" t="s">
        <v>78</v>
      </c>
      <c r="C19" s="24" t="s">
        <v>79</v>
      </c>
      <c r="D19" s="24">
        <v>7</v>
      </c>
      <c r="E19" s="31" t="s">
        <v>80</v>
      </c>
      <c r="F19" s="27"/>
      <c r="G19" s="30" t="s">
        <v>81</v>
      </c>
      <c r="H19" s="27"/>
      <c r="I19" s="36">
        <f t="shared" si="0"/>
        <v>0</v>
      </c>
      <c r="J19" s="37">
        <v>7</v>
      </c>
    </row>
    <row r="20" spans="1:10" s="17" customFormat="1" ht="33" customHeight="1">
      <c r="A20" s="24"/>
      <c r="B20" s="24" t="s">
        <v>82</v>
      </c>
      <c r="C20" s="24" t="s">
        <v>83</v>
      </c>
      <c r="D20" s="24">
        <v>6</v>
      </c>
      <c r="E20" s="31" t="s">
        <v>84</v>
      </c>
      <c r="F20" s="27"/>
      <c r="G20" s="30"/>
      <c r="H20" s="27"/>
      <c r="I20" s="36">
        <f t="shared" si="0"/>
        <v>0</v>
      </c>
      <c r="J20" s="37">
        <v>6</v>
      </c>
    </row>
    <row r="21" spans="1:10" s="17" customFormat="1" ht="33" customHeight="1">
      <c r="A21" s="24"/>
      <c r="B21" s="24" t="s">
        <v>85</v>
      </c>
      <c r="C21" s="24" t="s">
        <v>86</v>
      </c>
      <c r="D21" s="24">
        <v>10</v>
      </c>
      <c r="E21" s="31" t="s">
        <v>87</v>
      </c>
      <c r="F21" s="27"/>
      <c r="G21" s="30"/>
      <c r="H21" s="29"/>
      <c r="I21" s="36">
        <f t="shared" si="0"/>
        <v>0</v>
      </c>
      <c r="J21" s="37">
        <v>10</v>
      </c>
    </row>
    <row r="22" spans="1:10" s="17" customFormat="1" ht="33" customHeight="1">
      <c r="A22" s="32" t="s">
        <v>88</v>
      </c>
      <c r="B22" s="32"/>
      <c r="C22" s="32"/>
      <c r="D22" s="32">
        <f>SUM(D4:D21)</f>
        <v>100</v>
      </c>
      <c r="E22" s="21"/>
      <c r="F22" s="32"/>
      <c r="G22" s="23"/>
      <c r="H22" s="29"/>
      <c r="I22" s="36">
        <f>SUM(I4:I21)</f>
        <v>9</v>
      </c>
      <c r="J22" s="37">
        <f>SUM(J4:J21)</f>
        <v>91</v>
      </c>
    </row>
  </sheetData>
  <sheetProtection/>
  <mergeCells count="10">
    <mergeCell ref="A2:J2"/>
    <mergeCell ref="A22:C22"/>
    <mergeCell ref="A4:A8"/>
    <mergeCell ref="A9:A13"/>
    <mergeCell ref="A14:A17"/>
    <mergeCell ref="A18:A21"/>
    <mergeCell ref="B4:B5"/>
    <mergeCell ref="B6:B7"/>
    <mergeCell ref="B9:B11"/>
    <mergeCell ref="B12:B13"/>
  </mergeCells>
  <printOptions horizontalCentered="1"/>
  <pageMargins left="0.4722222222222222" right="0.4722222222222222" top="1" bottom="0.8659722222222223" header="0.5" footer="0.5"/>
  <pageSetup horizontalDpi="600" verticalDpi="600" orientation="landscape" paperSize="9" scale="7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J22"/>
  <sheetViews>
    <sheetView zoomScaleSheetLayoutView="100" workbookViewId="0" topLeftCell="A1">
      <selection activeCell="R13" sqref="R13"/>
    </sheetView>
  </sheetViews>
  <sheetFormatPr defaultColWidth="8.8515625" defaultRowHeight="18.75" customHeight="1"/>
  <cols>
    <col min="1" max="1" width="6.00390625" style="1" customWidth="1"/>
    <col min="2" max="2" width="8.8515625" style="1" customWidth="1"/>
    <col min="3" max="3" width="9.00390625" style="1" customWidth="1"/>
    <col min="4" max="4" width="11.00390625" style="1" customWidth="1"/>
    <col min="5" max="5" width="12.28125" style="1" customWidth="1"/>
    <col min="6" max="6" width="18.421875" style="1" customWidth="1"/>
    <col min="7" max="7" width="16.57421875" style="1" customWidth="1"/>
    <col min="8" max="8" width="15.7109375" style="1" customWidth="1"/>
    <col min="9" max="9" width="13.140625" style="1" customWidth="1"/>
    <col min="10" max="10" width="10.8515625" style="1" customWidth="1"/>
  </cols>
  <sheetData>
    <row r="1" spans="1:10" ht="33.75" customHeight="1">
      <c r="A1" s="12" t="s">
        <v>89</v>
      </c>
      <c r="B1" s="13"/>
      <c r="C1" s="13"/>
      <c r="D1" s="13"/>
      <c r="E1" s="13"/>
      <c r="F1" s="13"/>
      <c r="G1" s="13"/>
      <c r="H1" s="13"/>
      <c r="I1" s="13"/>
      <c r="J1" s="13"/>
    </row>
    <row r="2" spans="1:10" s="11" customFormat="1" ht="39" customHeight="1">
      <c r="A2" s="14" t="s">
        <v>90</v>
      </c>
      <c r="B2" s="14" t="s">
        <v>91</v>
      </c>
      <c r="C2" s="14" t="s">
        <v>92</v>
      </c>
      <c r="D2" s="14" t="s">
        <v>93</v>
      </c>
      <c r="E2" s="14" t="s">
        <v>94</v>
      </c>
      <c r="F2" s="14" t="s">
        <v>95</v>
      </c>
      <c r="G2" s="14" t="s">
        <v>96</v>
      </c>
      <c r="H2" s="14" t="s">
        <v>97</v>
      </c>
      <c r="I2" s="14" t="s">
        <v>98</v>
      </c>
      <c r="J2" s="14" t="s">
        <v>99</v>
      </c>
    </row>
    <row r="3" spans="1:10" ht="18.75" customHeight="1">
      <c r="A3" s="15">
        <v>1</v>
      </c>
      <c r="B3" s="15"/>
      <c r="C3" s="15"/>
      <c r="D3" s="15"/>
      <c r="E3" s="15"/>
      <c r="F3" s="15"/>
      <c r="G3" s="15"/>
      <c r="H3" s="15"/>
      <c r="I3" s="15"/>
      <c r="J3" s="15"/>
    </row>
    <row r="4" spans="1:10" ht="18.75" customHeight="1">
      <c r="A4" s="15">
        <v>2</v>
      </c>
      <c r="B4" s="15"/>
      <c r="C4" s="15"/>
      <c r="D4" s="15"/>
      <c r="E4" s="15"/>
      <c r="F4" s="15"/>
      <c r="G4" s="15"/>
      <c r="H4" s="15"/>
      <c r="I4" s="15"/>
      <c r="J4" s="15"/>
    </row>
    <row r="5" spans="1:10" ht="18.75" customHeight="1">
      <c r="A5" s="15">
        <v>3</v>
      </c>
      <c r="B5" s="15"/>
      <c r="C5" s="15"/>
      <c r="D5" s="15"/>
      <c r="E5" s="15"/>
      <c r="F5" s="15"/>
      <c r="G5" s="15"/>
      <c r="H5" s="15"/>
      <c r="I5" s="15"/>
      <c r="J5" s="15"/>
    </row>
    <row r="6" spans="1:10" ht="18.75" customHeight="1">
      <c r="A6" s="15">
        <v>4</v>
      </c>
      <c r="B6" s="15"/>
      <c r="C6" s="15"/>
      <c r="D6" s="15"/>
      <c r="E6" s="15"/>
      <c r="F6" s="15"/>
      <c r="G6" s="15"/>
      <c r="H6" s="15"/>
      <c r="I6" s="15"/>
      <c r="J6" s="15"/>
    </row>
    <row r="7" spans="1:10" ht="18.75" customHeight="1">
      <c r="A7" s="15">
        <v>5</v>
      </c>
      <c r="B7" s="15"/>
      <c r="C7" s="15"/>
      <c r="D7" s="15"/>
      <c r="E7" s="15"/>
      <c r="F7" s="15"/>
      <c r="G7" s="15"/>
      <c r="H7" s="15"/>
      <c r="I7" s="15"/>
      <c r="J7" s="15"/>
    </row>
    <row r="8" spans="1:10" ht="18.75" customHeight="1">
      <c r="A8" s="15">
        <v>6</v>
      </c>
      <c r="B8" s="15"/>
      <c r="C8" s="15"/>
      <c r="D8" s="15"/>
      <c r="E8" s="15"/>
      <c r="F8" s="15"/>
      <c r="G8" s="15"/>
      <c r="H8" s="15"/>
      <c r="I8" s="15"/>
      <c r="J8" s="15"/>
    </row>
    <row r="9" spans="1:10" ht="18.75" customHeight="1">
      <c r="A9" s="15">
        <v>7</v>
      </c>
      <c r="B9" s="15"/>
      <c r="C9" s="15"/>
      <c r="D9" s="15"/>
      <c r="E9" s="15"/>
      <c r="F9" s="15"/>
      <c r="G9" s="15"/>
      <c r="H9" s="15"/>
      <c r="I9" s="15"/>
      <c r="J9" s="15"/>
    </row>
    <row r="10" spans="1:10" ht="18.75" customHeight="1">
      <c r="A10" s="15">
        <v>8</v>
      </c>
      <c r="B10" s="15"/>
      <c r="C10" s="15"/>
      <c r="D10" s="15"/>
      <c r="E10" s="15"/>
      <c r="F10" s="15"/>
      <c r="G10" s="15"/>
      <c r="H10" s="15"/>
      <c r="I10" s="15"/>
      <c r="J10" s="15"/>
    </row>
    <row r="11" spans="1:10" ht="18.75" customHeight="1">
      <c r="A11" s="15">
        <v>9</v>
      </c>
      <c r="B11" s="15"/>
      <c r="C11" s="15"/>
      <c r="D11" s="15"/>
      <c r="E11" s="15"/>
      <c r="F11" s="15"/>
      <c r="G11" s="15"/>
      <c r="H11" s="15"/>
      <c r="I11" s="15"/>
      <c r="J11" s="15"/>
    </row>
    <row r="12" spans="1:10" ht="18.75" customHeight="1">
      <c r="A12" s="15">
        <v>10</v>
      </c>
      <c r="B12" s="15"/>
      <c r="C12" s="15"/>
      <c r="D12" s="15"/>
      <c r="E12" s="15"/>
      <c r="F12" s="15"/>
      <c r="G12" s="15"/>
      <c r="H12" s="15"/>
      <c r="I12" s="15"/>
      <c r="J12" s="15"/>
    </row>
    <row r="13" spans="1:10" ht="18.75" customHeight="1">
      <c r="A13" s="15">
        <v>11</v>
      </c>
      <c r="B13" s="15"/>
      <c r="C13" s="15"/>
      <c r="D13" s="15"/>
      <c r="E13" s="15"/>
      <c r="F13" s="15"/>
      <c r="G13" s="15"/>
      <c r="H13" s="15"/>
      <c r="I13" s="15"/>
      <c r="J13" s="15"/>
    </row>
    <row r="14" spans="1:10" ht="18.75" customHeight="1">
      <c r="A14" s="15">
        <v>12</v>
      </c>
      <c r="B14" s="15"/>
      <c r="C14" s="15"/>
      <c r="D14" s="15"/>
      <c r="E14" s="15"/>
      <c r="F14" s="15"/>
      <c r="G14" s="15"/>
      <c r="H14" s="15"/>
      <c r="I14" s="15"/>
      <c r="J14" s="15"/>
    </row>
    <row r="15" spans="1:10" ht="18.75" customHeight="1">
      <c r="A15" s="15">
        <v>13</v>
      </c>
      <c r="B15" s="15"/>
      <c r="C15" s="15"/>
      <c r="D15" s="15"/>
      <c r="E15" s="15"/>
      <c r="F15" s="15"/>
      <c r="G15" s="15"/>
      <c r="H15" s="15"/>
      <c r="I15" s="15"/>
      <c r="J15" s="15"/>
    </row>
    <row r="16" spans="1:10" ht="18.75" customHeight="1">
      <c r="A16" s="15">
        <v>14</v>
      </c>
      <c r="B16" s="15"/>
      <c r="C16" s="15"/>
      <c r="D16" s="15"/>
      <c r="E16" s="15"/>
      <c r="F16" s="15"/>
      <c r="G16" s="15"/>
      <c r="H16" s="15"/>
      <c r="I16" s="15"/>
      <c r="J16" s="15"/>
    </row>
    <row r="17" spans="1:10" ht="18.75" customHeight="1">
      <c r="A17" s="15">
        <v>15</v>
      </c>
      <c r="B17" s="15"/>
      <c r="C17" s="15"/>
      <c r="D17" s="15"/>
      <c r="E17" s="15"/>
      <c r="F17" s="15"/>
      <c r="G17" s="15"/>
      <c r="H17" s="15"/>
      <c r="I17" s="15"/>
      <c r="J17" s="15"/>
    </row>
    <row r="18" spans="1:10" ht="18.75" customHeight="1">
      <c r="A18" s="15">
        <v>16</v>
      </c>
      <c r="B18" s="15"/>
      <c r="C18" s="15"/>
      <c r="D18" s="15"/>
      <c r="E18" s="15"/>
      <c r="F18" s="15"/>
      <c r="G18" s="15"/>
      <c r="H18" s="15"/>
      <c r="I18" s="15"/>
      <c r="J18" s="15"/>
    </row>
    <row r="19" spans="1:10" ht="18.75" customHeight="1">
      <c r="A19" s="15">
        <v>17</v>
      </c>
      <c r="B19" s="15"/>
      <c r="C19" s="15"/>
      <c r="D19" s="15"/>
      <c r="E19" s="15"/>
      <c r="F19" s="15"/>
      <c r="G19" s="15"/>
      <c r="H19" s="15"/>
      <c r="I19" s="15"/>
      <c r="J19" s="15"/>
    </row>
    <row r="20" spans="1:10" ht="18.75" customHeight="1">
      <c r="A20" s="15"/>
      <c r="B20" s="15"/>
      <c r="C20" s="15"/>
      <c r="D20" s="15"/>
      <c r="E20" s="15"/>
      <c r="F20" s="15"/>
      <c r="G20" s="15"/>
      <c r="H20" s="15"/>
      <c r="I20" s="15"/>
      <c r="J20" s="15"/>
    </row>
    <row r="21" spans="1:10" ht="18.75" customHeight="1">
      <c r="A21" s="15"/>
      <c r="B21" s="15"/>
      <c r="C21" s="15"/>
      <c r="D21" s="15"/>
      <c r="E21" s="15"/>
      <c r="F21" s="15"/>
      <c r="G21" s="15"/>
      <c r="H21" s="15"/>
      <c r="I21" s="15"/>
      <c r="J21" s="15"/>
    </row>
    <row r="22" spans="1:10" ht="18.75" customHeight="1">
      <c r="A22" s="15"/>
      <c r="B22" s="15"/>
      <c r="C22" s="15"/>
      <c r="D22" s="15"/>
      <c r="E22" s="15"/>
      <c r="F22" s="15"/>
      <c r="G22" s="15"/>
      <c r="H22" s="15"/>
      <c r="I22" s="15"/>
      <c r="J22" s="15"/>
    </row>
  </sheetData>
  <sheetProtection/>
  <mergeCells count="1">
    <mergeCell ref="A1:J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Y14"/>
  <sheetViews>
    <sheetView zoomScale="80" zoomScaleNormal="80" zoomScaleSheetLayoutView="100" workbookViewId="0" topLeftCell="A1">
      <selection activeCell="B13" sqref="B13"/>
    </sheetView>
  </sheetViews>
  <sheetFormatPr defaultColWidth="8.8515625" defaultRowHeight="15"/>
  <cols>
    <col min="2" max="2" width="17.7109375" style="0" customWidth="1"/>
    <col min="3" max="3" width="6.28125" style="0" customWidth="1"/>
    <col min="4" max="4" width="15.28125" style="1" customWidth="1"/>
    <col min="5" max="5" width="4.140625" style="0" customWidth="1"/>
    <col min="6" max="6" width="16.00390625" style="1" customWidth="1"/>
    <col min="7" max="7" width="15.28125" style="0" bestFit="1" customWidth="1"/>
    <col min="9" max="9" width="13.00390625" style="0" customWidth="1"/>
    <col min="10" max="10" width="4.7109375" style="0" customWidth="1"/>
    <col min="11" max="11" width="8.8515625" style="1" customWidth="1"/>
    <col min="12" max="12" width="13.00390625" style="1" bestFit="1" customWidth="1"/>
    <col min="13" max="13" width="8.8515625" style="1" customWidth="1"/>
    <col min="14" max="14" width="11.8515625" style="1" bestFit="1" customWidth="1"/>
    <col min="15" max="15" width="11.8515625" style="0" bestFit="1" customWidth="1"/>
    <col min="18" max="18" width="14.28125" style="2" customWidth="1"/>
    <col min="20" max="20" width="14.28125" style="0" customWidth="1"/>
    <col min="21" max="21" width="5.00390625" style="0" customWidth="1"/>
    <col min="23" max="23" width="15.57421875" style="0" customWidth="1"/>
    <col min="25" max="25" width="16.140625" style="0" customWidth="1"/>
  </cols>
  <sheetData>
    <row r="1" spans="1:25" ht="14.25">
      <c r="A1" s="3" t="s">
        <v>100</v>
      </c>
      <c r="B1" s="3"/>
      <c r="C1" s="3"/>
      <c r="D1" s="3"/>
      <c r="F1" s="4" t="s">
        <v>101</v>
      </c>
      <c r="G1" s="4"/>
      <c r="H1" s="4"/>
      <c r="I1" s="4"/>
      <c r="J1" s="4"/>
      <c r="K1" s="4"/>
      <c r="L1" s="4"/>
      <c r="M1" s="4"/>
      <c r="Q1" s="3" t="s">
        <v>102</v>
      </c>
      <c r="R1" s="3"/>
      <c r="S1" s="3"/>
      <c r="T1" s="3"/>
      <c r="U1" s="3"/>
      <c r="V1" s="3"/>
      <c r="W1" s="3"/>
      <c r="X1" s="3"/>
      <c r="Y1" s="3"/>
    </row>
    <row r="3" spans="1:25" ht="14.25">
      <c r="A3" s="1" t="s">
        <v>103</v>
      </c>
      <c r="B3" s="1" t="s">
        <v>104</v>
      </c>
      <c r="C3" s="1" t="s">
        <v>105</v>
      </c>
      <c r="D3" s="5" t="s">
        <v>106</v>
      </c>
      <c r="F3" s="1" t="s">
        <v>103</v>
      </c>
      <c r="G3" s="1" t="s">
        <v>104</v>
      </c>
      <c r="H3" s="1" t="s">
        <v>105</v>
      </c>
      <c r="I3" s="5" t="s">
        <v>106</v>
      </c>
      <c r="K3" s="1" t="s">
        <v>103</v>
      </c>
      <c r="L3" s="1" t="s">
        <v>104</v>
      </c>
      <c r="M3" s="1" t="s">
        <v>105</v>
      </c>
      <c r="N3" s="5" t="s">
        <v>107</v>
      </c>
      <c r="Q3" s="1" t="s">
        <v>103</v>
      </c>
      <c r="R3" s="5" t="s">
        <v>104</v>
      </c>
      <c r="S3" s="1" t="s">
        <v>105</v>
      </c>
      <c r="T3" s="5" t="s">
        <v>106</v>
      </c>
      <c r="V3" s="1" t="s">
        <v>103</v>
      </c>
      <c r="W3" s="1" t="s">
        <v>104</v>
      </c>
      <c r="X3" s="1" t="s">
        <v>105</v>
      </c>
      <c r="Y3" s="5" t="s">
        <v>107</v>
      </c>
    </row>
    <row r="4" spans="1:25" ht="14.25">
      <c r="A4" s="1">
        <v>25</v>
      </c>
      <c r="B4">
        <v>1425000</v>
      </c>
      <c r="C4" s="6">
        <v>0.06</v>
      </c>
      <c r="D4" s="5">
        <v>83673.33</v>
      </c>
      <c r="F4" s="1">
        <v>6</v>
      </c>
      <c r="G4" s="1">
        <v>150000</v>
      </c>
      <c r="H4" s="7">
        <v>0.06</v>
      </c>
      <c r="I4" s="5">
        <v>8260</v>
      </c>
      <c r="K4" s="1">
        <v>1</v>
      </c>
      <c r="L4" s="1">
        <v>10000</v>
      </c>
      <c r="M4" s="7">
        <v>0.07</v>
      </c>
      <c r="N4" s="1">
        <v>735</v>
      </c>
      <c r="O4">
        <f aca="true" t="shared" si="0" ref="O4:O7">L4*M4</f>
        <v>700.0000000000001</v>
      </c>
      <c r="Q4" s="1">
        <v>37</v>
      </c>
      <c r="R4" s="10">
        <v>1135000</v>
      </c>
      <c r="S4" s="7">
        <v>0.06</v>
      </c>
      <c r="T4" s="5">
        <v>60306.9</v>
      </c>
      <c r="V4" s="1">
        <v>35</v>
      </c>
      <c r="W4" s="1">
        <v>1190000</v>
      </c>
      <c r="X4" s="7">
        <v>0.07</v>
      </c>
      <c r="Y4" s="1">
        <v>76497.1</v>
      </c>
    </row>
    <row r="5" spans="1:25" ht="14.25">
      <c r="A5" s="1">
        <v>18</v>
      </c>
      <c r="B5">
        <v>1308800</v>
      </c>
      <c r="C5" s="6">
        <v>0.06</v>
      </c>
      <c r="D5" s="5">
        <v>69751.53</v>
      </c>
      <c r="F5" s="1">
        <v>6</v>
      </c>
      <c r="G5" s="1">
        <v>230000</v>
      </c>
      <c r="H5" s="7">
        <v>0.06</v>
      </c>
      <c r="I5" s="5">
        <v>10487.17</v>
      </c>
      <c r="K5" s="1">
        <v>7</v>
      </c>
      <c r="L5" s="1">
        <v>400000</v>
      </c>
      <c r="M5" s="7">
        <v>0.07</v>
      </c>
      <c r="N5" s="1">
        <v>34825.7</v>
      </c>
      <c r="O5">
        <f t="shared" si="0"/>
        <v>28000.000000000004</v>
      </c>
      <c r="Q5" s="1">
        <v>37</v>
      </c>
      <c r="R5" s="10">
        <v>1004000</v>
      </c>
      <c r="S5" s="7">
        <v>0.06</v>
      </c>
      <c r="T5" s="5">
        <v>56869.68</v>
      </c>
      <c r="V5" s="1">
        <v>38</v>
      </c>
      <c r="W5" s="1">
        <v>1245000</v>
      </c>
      <c r="X5" s="7">
        <v>0.07</v>
      </c>
      <c r="Y5" s="1">
        <v>89414.03</v>
      </c>
    </row>
    <row r="6" spans="1:25" ht="14.25">
      <c r="A6" s="1">
        <v>2</v>
      </c>
      <c r="B6">
        <v>180000</v>
      </c>
      <c r="C6" s="6">
        <v>0.06</v>
      </c>
      <c r="D6" s="5">
        <v>10073.33</v>
      </c>
      <c r="F6" s="1">
        <v>7</v>
      </c>
      <c r="G6" s="1">
        <v>300000</v>
      </c>
      <c r="H6" s="7">
        <v>0.06</v>
      </c>
      <c r="I6" s="5">
        <v>17998.33</v>
      </c>
      <c r="K6" s="1">
        <v>6</v>
      </c>
      <c r="L6" s="1">
        <v>320000</v>
      </c>
      <c r="M6" s="7">
        <v>0.07</v>
      </c>
      <c r="N6" s="1">
        <v>34417.6</v>
      </c>
      <c r="O6">
        <f t="shared" si="0"/>
        <v>22400.000000000004</v>
      </c>
      <c r="Q6" s="1">
        <v>19</v>
      </c>
      <c r="R6" s="10">
        <v>659000</v>
      </c>
      <c r="S6" s="7">
        <v>0.06</v>
      </c>
      <c r="T6" s="5">
        <v>37481.06</v>
      </c>
      <c r="V6" s="1">
        <v>11</v>
      </c>
      <c r="W6" s="1">
        <v>410000</v>
      </c>
      <c r="X6" s="7">
        <v>0.07</v>
      </c>
      <c r="Y6" s="1">
        <v>26965.98</v>
      </c>
    </row>
    <row r="7" spans="1:25" ht="14.25">
      <c r="A7" s="1">
        <v>14</v>
      </c>
      <c r="B7">
        <v>1110000</v>
      </c>
      <c r="C7" s="6">
        <v>0.06</v>
      </c>
      <c r="D7" s="5">
        <v>63946.67</v>
      </c>
      <c r="G7" s="1"/>
      <c r="H7" s="7">
        <v>0.06</v>
      </c>
      <c r="I7" s="5"/>
      <c r="K7" s="1">
        <v>1</v>
      </c>
      <c r="L7" s="1">
        <v>100000</v>
      </c>
      <c r="M7" s="7">
        <v>0.07</v>
      </c>
      <c r="N7" s="1">
        <v>6650</v>
      </c>
      <c r="O7">
        <f t="shared" si="0"/>
        <v>7000.000000000001</v>
      </c>
      <c r="Q7" s="1">
        <v>9</v>
      </c>
      <c r="R7" s="10">
        <v>310000</v>
      </c>
      <c r="S7" s="7">
        <v>0.06</v>
      </c>
      <c r="T7" s="5">
        <v>18600</v>
      </c>
      <c r="V7" s="1">
        <v>4</v>
      </c>
      <c r="W7" s="1">
        <v>140000</v>
      </c>
      <c r="X7" s="7">
        <v>0.07</v>
      </c>
      <c r="Y7" s="1">
        <v>16792.02</v>
      </c>
    </row>
    <row r="8" spans="1:25" ht="14.25">
      <c r="A8" s="1">
        <f>SUM(A4:A7)</f>
        <v>59</v>
      </c>
      <c r="B8">
        <f>SUM(B4:B7)</f>
        <v>4023800</v>
      </c>
      <c r="D8" s="5">
        <f>SUM(D4:D7)</f>
        <v>227444.86</v>
      </c>
      <c r="E8" s="5"/>
      <c r="F8" s="1">
        <f>SUM(F4:F7)</f>
        <v>19</v>
      </c>
      <c r="G8" s="5">
        <f>SUM(G4:G7)</f>
        <v>680000</v>
      </c>
      <c r="H8" s="5">
        <f>SUM(H4:H7)</f>
        <v>0.24</v>
      </c>
      <c r="I8" s="5">
        <f>SUM(I4:I7)</f>
        <v>36745.5</v>
      </c>
      <c r="J8" s="5"/>
      <c r="K8" s="5">
        <f aca="true" t="shared" si="1" ref="G8:O8">SUM(K4:K7)</f>
        <v>15</v>
      </c>
      <c r="L8" s="5">
        <f t="shared" si="1"/>
        <v>830000</v>
      </c>
      <c r="M8" s="5">
        <f t="shared" si="1"/>
        <v>0.28</v>
      </c>
      <c r="N8" s="5">
        <f t="shared" si="1"/>
        <v>76628.29999999999</v>
      </c>
      <c r="O8" s="5">
        <f t="shared" si="1"/>
        <v>58100.00000000001</v>
      </c>
      <c r="Q8" s="1">
        <f aca="true" t="shared" si="2" ref="Q8:T8">SUM(Q4:Q7)</f>
        <v>102</v>
      </c>
      <c r="R8" s="10">
        <v>3108000</v>
      </c>
      <c r="S8" s="5">
        <f t="shared" si="2"/>
        <v>0.24</v>
      </c>
      <c r="T8" s="5">
        <f t="shared" si="2"/>
        <v>173257.64</v>
      </c>
      <c r="V8" s="5">
        <f aca="true" t="shared" si="3" ref="V8:Y8">SUM(V4:V7)</f>
        <v>88</v>
      </c>
      <c r="W8" s="5">
        <f t="shared" si="3"/>
        <v>2985000</v>
      </c>
      <c r="X8" s="5">
        <f t="shared" si="3"/>
        <v>0.28</v>
      </c>
      <c r="Y8" s="5">
        <f t="shared" si="3"/>
        <v>209669.13</v>
      </c>
    </row>
    <row r="11" spans="4:6" ht="14.25">
      <c r="D11" s="5" t="s">
        <v>106</v>
      </c>
      <c r="F11" s="5" t="s">
        <v>107</v>
      </c>
    </row>
    <row r="12" spans="1:7" ht="14.25">
      <c r="A12" s="1" t="s">
        <v>103</v>
      </c>
      <c r="B12">
        <f>A8+F8+Q8+V8+K8</f>
        <v>283</v>
      </c>
      <c r="D12" s="8">
        <f>A8+F8+Q8</f>
        <v>180</v>
      </c>
      <c r="E12" s="9"/>
      <c r="F12" s="8">
        <f>K8+V8</f>
        <v>103</v>
      </c>
      <c r="G12">
        <f>B12-D12-F12</f>
        <v>0</v>
      </c>
    </row>
    <row r="13" spans="1:7" ht="14.25">
      <c r="A13" s="1" t="s">
        <v>104</v>
      </c>
      <c r="B13">
        <f>B8+G8+L8+R8+W8</f>
        <v>11626800</v>
      </c>
      <c r="D13" s="8">
        <f>B8+G8+R8</f>
        <v>7811800</v>
      </c>
      <c r="E13" s="9"/>
      <c r="F13" s="8">
        <f>L8+W8</f>
        <v>3815000</v>
      </c>
      <c r="G13">
        <f>B13-D13-F13</f>
        <v>0</v>
      </c>
    </row>
    <row r="14" spans="2:7" ht="14.25">
      <c r="B14">
        <f>D8+I8+N8+T8+Y8</f>
        <v>723745.4299999999</v>
      </c>
      <c r="D14" s="8">
        <f>D8+I8+T8</f>
        <v>437448</v>
      </c>
      <c r="E14" s="9"/>
      <c r="F14" s="8">
        <f>N8+Y8</f>
        <v>286297.43</v>
      </c>
      <c r="G14">
        <f>B14-D14-F14</f>
        <v>0</v>
      </c>
    </row>
  </sheetData>
  <sheetProtection/>
  <mergeCells count="3">
    <mergeCell ref="A1:D1"/>
    <mergeCell ref="F1:M1"/>
    <mergeCell ref="Q1:Y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此号暂时停用</cp:lastModifiedBy>
  <dcterms:created xsi:type="dcterms:W3CDTF">2022-07-20T18:50:37Z</dcterms:created>
  <dcterms:modified xsi:type="dcterms:W3CDTF">2022-11-23T00:47:29Z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F494904C40434F42AF27445A42E95E9B</vt:lpwstr>
  </property>
  <property fmtid="{D5CDD505-2E9C-101B-9397-08002B2CF9AE}" pid="5" name="KSOReadingLayo">
    <vt:bool>true</vt:bool>
  </property>
</Properties>
</file>