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<sst xmlns="http://schemas.openxmlformats.org/spreadsheetml/2006/main" count="264" uniqueCount="46">
  <si>
    <t>单栋建筑物建筑分层面积表</t>
  </si>
  <si>
    <t>建设项目名称：中海神州半岛C-01二期地块项目</t>
  </si>
  <si>
    <t>建设单位（个人）盖章：万宁金信发展有限公司</t>
  </si>
  <si>
    <t>珠海泰基建筑设计工程有限公司</t>
  </si>
  <si>
    <t>建筑层数</t>
  </si>
  <si>
    <t>层高（米）</t>
  </si>
  <si>
    <t>层数</t>
  </si>
  <si>
    <t>使用性质</t>
  </si>
  <si>
    <t>建筑工程建筑面积（平方米）</t>
  </si>
  <si>
    <t>计入建筑面积</t>
  </si>
  <si>
    <t>不计算建筑面积</t>
  </si>
  <si>
    <t>计容建筑面积（平方米）</t>
  </si>
  <si>
    <t>不计容建筑面积（平方米）</t>
  </si>
  <si>
    <t>备注（单栋建筑编号）</t>
  </si>
  <si>
    <t>部位及用途</t>
  </si>
  <si>
    <t>面积（平方米）</t>
  </si>
  <si>
    <t>一层</t>
  </si>
  <si>
    <t>住宅</t>
  </si>
  <si>
    <t>无</t>
  </si>
  <si>
    <r>
      <rPr>
        <sz val="11"/>
        <color theme="1"/>
        <rFont val="等线"/>
        <charset val="134"/>
        <scheme val="minor"/>
      </rPr>
      <t>T</t>
    </r>
    <r>
      <rPr>
        <sz val="11"/>
        <color theme="1"/>
        <rFont val="等线"/>
        <charset val="134"/>
        <scheme val="minor"/>
      </rPr>
      <t>1#</t>
    </r>
  </si>
  <si>
    <t>二层</t>
  </si>
  <si>
    <t>三层</t>
  </si>
  <si>
    <t>四层</t>
  </si>
  <si>
    <t>面积小计</t>
  </si>
  <si>
    <t>T2#</t>
  </si>
  <si>
    <t>T3#</t>
  </si>
  <si>
    <t>T5#</t>
  </si>
  <si>
    <t>T6#</t>
  </si>
  <si>
    <t>T7#</t>
  </si>
  <si>
    <t>T8#</t>
  </si>
  <si>
    <t>T9#</t>
  </si>
  <si>
    <t>T10#</t>
  </si>
  <si>
    <t>T11#</t>
  </si>
  <si>
    <t>T12#</t>
  </si>
  <si>
    <t>T13#</t>
  </si>
  <si>
    <t>T15#</t>
  </si>
  <si>
    <t>T16#</t>
  </si>
  <si>
    <t>T17#</t>
  </si>
  <si>
    <t>T18#</t>
  </si>
  <si>
    <t>T19#</t>
  </si>
  <si>
    <t>T20#</t>
  </si>
  <si>
    <t>T21#</t>
  </si>
  <si>
    <t>T22#</t>
  </si>
  <si>
    <t>负一层</t>
  </si>
  <si>
    <t>设备用房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</si>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</sst>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2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0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9" borderId="12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4" fillId="22" borderId="13" applyNumberFormat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21" fillId="33" borderId="1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7" fontId="0" fillId="0" borderId="1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N111"/>
  <sheetViews>
    <sheetView tabSelected="1" zoomScale="75" zoomScaleNormal="75" workbookViewId="0">
      <selection activeCell="R20" sqref="R20"/>
    </sheetView>
  </sheetViews>
  <sheetFormatPr defaultColWidth="9" defaultRowHeight="14.25"/>
  <cols>
    <col min="7" max="7" width="17" customWidth="1"/>
    <col min="9" max="9" width="14.375" customWidth="1"/>
    <col min="10" max="10" width="13.5" customWidth="1"/>
    <col min="11" max="11" width="16.125" customWidth="1"/>
    <col min="12" max="12" width="13.125" customWidth="1"/>
    <col min="13" max="13" width="16.375" customWidth="1"/>
    <col min="16" max="16" width="18.125" customWidth="1"/>
  </cols>
  <sheetData>
    <row r="3" spans="3:14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>
      <c r="C4" s="2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3:14">
      <c r="C5" s="2" t="s">
        <v>1</v>
      </c>
      <c r="D5" s="3"/>
      <c r="E5" s="3"/>
      <c r="F5" s="3"/>
      <c r="G5" s="3"/>
      <c r="H5" s="4"/>
      <c r="I5" s="1"/>
      <c r="J5" s="1"/>
      <c r="K5" s="1"/>
      <c r="L5" s="1"/>
      <c r="M5" s="1"/>
      <c r="N5" s="1"/>
    </row>
    <row r="6" spans="3:14">
      <c r="C6" s="2" t="s">
        <v>2</v>
      </c>
      <c r="D6" s="3"/>
      <c r="E6" s="3"/>
      <c r="F6" s="3"/>
      <c r="G6" s="4"/>
      <c r="H6" s="2" t="s">
        <v>3</v>
      </c>
      <c r="I6" s="3"/>
      <c r="J6" s="3"/>
      <c r="K6" s="3"/>
      <c r="L6" s="3"/>
      <c r="M6" s="4"/>
      <c r="N6" s="1"/>
    </row>
    <row r="7" spans="3:14"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2" t="s">
        <v>9</v>
      </c>
      <c r="I7" s="4"/>
      <c r="J7" s="2" t="s">
        <v>10</v>
      </c>
      <c r="K7" s="4"/>
      <c r="L7" s="5" t="s">
        <v>11</v>
      </c>
      <c r="M7" s="5" t="s">
        <v>12</v>
      </c>
      <c r="N7" s="5" t="s">
        <v>13</v>
      </c>
    </row>
    <row r="8" ht="28.5" spans="3:14"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7" t="s">
        <v>15</v>
      </c>
      <c r="L8" s="13"/>
      <c r="M8" s="6"/>
      <c r="N8" s="13"/>
    </row>
    <row r="9" spans="3:14">
      <c r="C9" s="7" t="s">
        <v>16</v>
      </c>
      <c r="D9" s="1">
        <v>3.15</v>
      </c>
      <c r="E9" s="8">
        <v>1</v>
      </c>
      <c r="F9" s="5" t="s">
        <v>17</v>
      </c>
      <c r="G9" s="1">
        <f>133.2+0.3405</f>
        <v>133.5405</v>
      </c>
      <c r="H9" s="5" t="s">
        <v>17</v>
      </c>
      <c r="I9" s="1">
        <f>G9</f>
        <v>133.5405</v>
      </c>
      <c r="J9" s="7" t="s">
        <v>18</v>
      </c>
      <c r="K9" s="1">
        <v>0</v>
      </c>
      <c r="L9" s="1">
        <f>I9-M9</f>
        <v>64.453</v>
      </c>
      <c r="M9" s="1">
        <v>69.0875</v>
      </c>
      <c r="N9" s="5" t="s">
        <v>19</v>
      </c>
    </row>
    <row r="10" spans="3:14">
      <c r="C10" s="7" t="s">
        <v>20</v>
      </c>
      <c r="D10" s="1">
        <v>3.15</v>
      </c>
      <c r="E10" s="8">
        <v>1</v>
      </c>
      <c r="F10" s="9"/>
      <c r="G10" s="1">
        <f>149.84+0.3405</f>
        <v>150.1805</v>
      </c>
      <c r="H10" s="10"/>
      <c r="I10" s="1">
        <f t="shared" ref="I10:I12" si="0">G10</f>
        <v>150.1805</v>
      </c>
      <c r="J10" s="7" t="s">
        <v>18</v>
      </c>
      <c r="K10" s="1">
        <v>0</v>
      </c>
      <c r="L10" s="1">
        <f>I10-M10</f>
        <v>81.093</v>
      </c>
      <c r="M10" s="1">
        <v>69.0875</v>
      </c>
      <c r="N10" s="10"/>
    </row>
    <row r="11" spans="3:14">
      <c r="C11" s="7" t="s">
        <v>21</v>
      </c>
      <c r="D11" s="1">
        <v>3.15</v>
      </c>
      <c r="E11" s="8">
        <v>1</v>
      </c>
      <c r="F11" s="9"/>
      <c r="G11" s="1">
        <f>136.92+0.3405</f>
        <v>137.2605</v>
      </c>
      <c r="H11" s="10"/>
      <c r="I11" s="1">
        <f t="shared" si="0"/>
        <v>137.2605</v>
      </c>
      <c r="J11" s="7" t="s">
        <v>18</v>
      </c>
      <c r="K11" s="1">
        <v>0</v>
      </c>
      <c r="L11" s="1">
        <f>I11-M11</f>
        <v>68.173</v>
      </c>
      <c r="M11" s="1">
        <v>69.0875</v>
      </c>
      <c r="N11" s="10"/>
    </row>
    <row r="12" spans="3:14">
      <c r="C12" s="7" t="s">
        <v>22</v>
      </c>
      <c r="D12" s="1">
        <v>3.15</v>
      </c>
      <c r="E12" s="8">
        <v>1</v>
      </c>
      <c r="F12" s="9"/>
      <c r="G12" s="1">
        <f>132.16+0.3405</f>
        <v>132.5005</v>
      </c>
      <c r="H12" s="10"/>
      <c r="I12" s="1">
        <f t="shared" si="0"/>
        <v>132.5005</v>
      </c>
      <c r="J12" s="7" t="s">
        <v>18</v>
      </c>
      <c r="K12" s="1">
        <v>0</v>
      </c>
      <c r="L12" s="1">
        <f>I12-M12</f>
        <v>63.413</v>
      </c>
      <c r="M12" s="1">
        <v>69.0875</v>
      </c>
      <c r="N12" s="10"/>
    </row>
    <row r="13" spans="3:14">
      <c r="C13" s="11" t="s">
        <v>23</v>
      </c>
      <c r="D13" s="12"/>
      <c r="E13" s="12"/>
      <c r="F13" s="12"/>
      <c r="G13" s="12">
        <f>G9+G10+G11*E11+G12</f>
        <v>553.482</v>
      </c>
      <c r="H13" s="12"/>
      <c r="I13" s="12">
        <f>I9+I10+I11*E11+I12</f>
        <v>553.482</v>
      </c>
      <c r="J13" s="12"/>
      <c r="K13" s="12">
        <f>SUM(K9:K12)</f>
        <v>0</v>
      </c>
      <c r="L13" s="12">
        <f>L9+L10+L11*E11+L12</f>
        <v>277.132</v>
      </c>
      <c r="M13" s="12">
        <f>SUM(M9:M12)</f>
        <v>276.35</v>
      </c>
      <c r="N13" s="13"/>
    </row>
    <row r="14" spans="3:14">
      <c r="C14" s="7" t="s">
        <v>16</v>
      </c>
      <c r="D14" s="1">
        <v>3.15</v>
      </c>
      <c r="E14" s="8">
        <v>1</v>
      </c>
      <c r="F14" s="5" t="s">
        <v>17</v>
      </c>
      <c r="G14" s="1">
        <f>133.2+0.3405</f>
        <v>133.5405</v>
      </c>
      <c r="H14" s="5" t="s">
        <v>17</v>
      </c>
      <c r="I14" s="1">
        <f>G14</f>
        <v>133.5405</v>
      </c>
      <c r="J14" s="7" t="s">
        <v>18</v>
      </c>
      <c r="K14" s="1">
        <v>0</v>
      </c>
      <c r="L14" s="1">
        <f>I14</f>
        <v>133.5405</v>
      </c>
      <c r="M14" s="1">
        <v>0</v>
      </c>
      <c r="N14" s="5" t="s">
        <v>24</v>
      </c>
    </row>
    <row r="15" spans="3:14">
      <c r="C15" s="7" t="s">
        <v>20</v>
      </c>
      <c r="D15" s="1">
        <v>3.15</v>
      </c>
      <c r="E15" s="8">
        <v>1</v>
      </c>
      <c r="F15" s="9"/>
      <c r="G15" s="1">
        <f>149.84+0.3405</f>
        <v>150.1805</v>
      </c>
      <c r="H15" s="10"/>
      <c r="I15" s="1">
        <f t="shared" ref="I15:I17" si="1">G15</f>
        <v>150.1805</v>
      </c>
      <c r="J15" s="7" t="s">
        <v>18</v>
      </c>
      <c r="K15" s="1">
        <v>0</v>
      </c>
      <c r="L15" s="1">
        <f t="shared" ref="L15:L17" si="2">I15</f>
        <v>150.1805</v>
      </c>
      <c r="M15" s="1">
        <v>0</v>
      </c>
      <c r="N15" s="10"/>
    </row>
    <row r="16" spans="3:14">
      <c r="C16" s="7" t="s">
        <v>21</v>
      </c>
      <c r="D16" s="1">
        <v>3.15</v>
      </c>
      <c r="E16" s="8">
        <v>1</v>
      </c>
      <c r="F16" s="9"/>
      <c r="G16" s="1">
        <f>136.92+0.3405</f>
        <v>137.2605</v>
      </c>
      <c r="H16" s="10"/>
      <c r="I16" s="1">
        <f t="shared" si="1"/>
        <v>137.2605</v>
      </c>
      <c r="J16" s="7" t="s">
        <v>18</v>
      </c>
      <c r="K16" s="1">
        <v>0</v>
      </c>
      <c r="L16" s="1">
        <f t="shared" si="2"/>
        <v>137.2605</v>
      </c>
      <c r="M16" s="1">
        <v>0</v>
      </c>
      <c r="N16" s="10"/>
    </row>
    <row r="17" spans="3:14">
      <c r="C17" s="7" t="s">
        <v>22</v>
      </c>
      <c r="D17" s="1">
        <v>3.15</v>
      </c>
      <c r="E17" s="8">
        <v>1</v>
      </c>
      <c r="F17" s="9"/>
      <c r="G17" s="1">
        <f>132.16+0.3405</f>
        <v>132.5005</v>
      </c>
      <c r="H17" s="10"/>
      <c r="I17" s="1">
        <f t="shared" si="1"/>
        <v>132.5005</v>
      </c>
      <c r="J17" s="7" t="s">
        <v>18</v>
      </c>
      <c r="K17" s="1">
        <v>0</v>
      </c>
      <c r="L17" s="1">
        <f t="shared" si="2"/>
        <v>132.5005</v>
      </c>
      <c r="M17" s="1">
        <v>0</v>
      </c>
      <c r="N17" s="10"/>
    </row>
    <row r="18" spans="3:14">
      <c r="C18" s="11" t="s">
        <v>23</v>
      </c>
      <c r="D18" s="12"/>
      <c r="E18" s="12"/>
      <c r="F18" s="12"/>
      <c r="G18" s="12">
        <f>G14+G15+G16*E16+G17</f>
        <v>553.482</v>
      </c>
      <c r="H18" s="12"/>
      <c r="I18" s="12">
        <f>I14+I15+I16*E16+I17</f>
        <v>553.482</v>
      </c>
      <c r="J18" s="12"/>
      <c r="K18" s="12">
        <f>SUM(K14:K17)</f>
        <v>0</v>
      </c>
      <c r="L18" s="12">
        <f>L14+L15+L16*E16+L17</f>
        <v>553.482</v>
      </c>
      <c r="M18" s="12">
        <f>SUM(M14:M17)</f>
        <v>0</v>
      </c>
      <c r="N18" s="13"/>
    </row>
    <row r="19" spans="3:14">
      <c r="C19" s="7" t="s">
        <v>16</v>
      </c>
      <c r="D19" s="1">
        <v>3.15</v>
      </c>
      <c r="E19" s="8">
        <v>1</v>
      </c>
      <c r="F19" s="5" t="s">
        <v>17</v>
      </c>
      <c r="G19" s="1">
        <f>133.2+0.3405</f>
        <v>133.5405</v>
      </c>
      <c r="H19" s="5" t="s">
        <v>17</v>
      </c>
      <c r="I19" s="1">
        <f>G19</f>
        <v>133.5405</v>
      </c>
      <c r="J19" s="7" t="s">
        <v>18</v>
      </c>
      <c r="K19" s="1">
        <v>0</v>
      </c>
      <c r="L19" s="1">
        <f>I19</f>
        <v>133.5405</v>
      </c>
      <c r="M19" s="1">
        <v>0</v>
      </c>
      <c r="N19" s="5" t="s">
        <v>25</v>
      </c>
    </row>
    <row r="20" spans="3:14">
      <c r="C20" s="7" t="s">
        <v>20</v>
      </c>
      <c r="D20" s="1">
        <v>3.15</v>
      </c>
      <c r="E20" s="8">
        <v>1</v>
      </c>
      <c r="F20" s="9"/>
      <c r="G20" s="1">
        <f>149.84+0.3405</f>
        <v>150.1805</v>
      </c>
      <c r="H20" s="10"/>
      <c r="I20" s="1">
        <f t="shared" ref="I20:I22" si="3">G20</f>
        <v>150.1805</v>
      </c>
      <c r="J20" s="7" t="s">
        <v>18</v>
      </c>
      <c r="K20" s="1">
        <v>0</v>
      </c>
      <c r="L20" s="1">
        <f t="shared" ref="L20:L22" si="4">I20</f>
        <v>150.1805</v>
      </c>
      <c r="M20" s="1">
        <v>0</v>
      </c>
      <c r="N20" s="10"/>
    </row>
    <row r="21" spans="3:14">
      <c r="C21" s="7" t="s">
        <v>21</v>
      </c>
      <c r="D21" s="1">
        <v>3.15</v>
      </c>
      <c r="E21" s="8">
        <v>1</v>
      </c>
      <c r="F21" s="9"/>
      <c r="G21" s="1">
        <f>136.92+0.3405</f>
        <v>137.2605</v>
      </c>
      <c r="H21" s="10"/>
      <c r="I21" s="1">
        <f t="shared" si="3"/>
        <v>137.2605</v>
      </c>
      <c r="J21" s="7" t="s">
        <v>18</v>
      </c>
      <c r="K21" s="1">
        <v>0</v>
      </c>
      <c r="L21" s="1">
        <f t="shared" si="4"/>
        <v>137.2605</v>
      </c>
      <c r="M21" s="1">
        <v>0</v>
      </c>
      <c r="N21" s="10"/>
    </row>
    <row r="22" spans="3:14">
      <c r="C22" s="7" t="s">
        <v>22</v>
      </c>
      <c r="D22" s="1">
        <v>3.15</v>
      </c>
      <c r="E22" s="8">
        <v>1</v>
      </c>
      <c r="F22" s="9"/>
      <c r="G22" s="1">
        <f>132.16+0.3405</f>
        <v>132.5005</v>
      </c>
      <c r="H22" s="10"/>
      <c r="I22" s="1">
        <f t="shared" si="3"/>
        <v>132.5005</v>
      </c>
      <c r="J22" s="7" t="s">
        <v>18</v>
      </c>
      <c r="K22" s="1">
        <v>0</v>
      </c>
      <c r="L22" s="1">
        <f t="shared" si="4"/>
        <v>132.5005</v>
      </c>
      <c r="M22" s="1">
        <v>0</v>
      </c>
      <c r="N22" s="10"/>
    </row>
    <row r="23" spans="3:14">
      <c r="C23" s="11" t="s">
        <v>23</v>
      </c>
      <c r="D23" s="12"/>
      <c r="E23" s="12"/>
      <c r="F23" s="12"/>
      <c r="G23" s="12">
        <f>G19+G20+G21*E21+G22</f>
        <v>553.482</v>
      </c>
      <c r="H23" s="12"/>
      <c r="I23" s="12">
        <f>I19+I20+I21*E21+I22</f>
        <v>553.482</v>
      </c>
      <c r="J23" s="12"/>
      <c r="K23" s="12">
        <f>SUM(K19:K22)</f>
        <v>0</v>
      </c>
      <c r="L23" s="12">
        <f>L19+L20+L21*E21+L22</f>
        <v>553.482</v>
      </c>
      <c r="M23" s="12">
        <f>SUM(M19:M22)</f>
        <v>0</v>
      </c>
      <c r="N23" s="13"/>
    </row>
    <row r="24" spans="3:14">
      <c r="C24" s="7" t="s">
        <v>16</v>
      </c>
      <c r="D24" s="1">
        <v>3.15</v>
      </c>
      <c r="E24" s="8">
        <v>1</v>
      </c>
      <c r="F24" s="5" t="s">
        <v>17</v>
      </c>
      <c r="G24" s="1">
        <f>133.2+0.3405</f>
        <v>133.5405</v>
      </c>
      <c r="H24" s="5" t="s">
        <v>17</v>
      </c>
      <c r="I24" s="1">
        <f>G24</f>
        <v>133.5405</v>
      </c>
      <c r="J24" s="7" t="s">
        <v>18</v>
      </c>
      <c r="K24" s="1">
        <v>0</v>
      </c>
      <c r="L24" s="1">
        <f>I24</f>
        <v>133.5405</v>
      </c>
      <c r="M24" s="1">
        <v>0</v>
      </c>
      <c r="N24" s="5" t="s">
        <v>26</v>
      </c>
    </row>
    <row r="25" spans="3:14">
      <c r="C25" s="7" t="s">
        <v>20</v>
      </c>
      <c r="D25" s="1">
        <v>3.15</v>
      </c>
      <c r="E25" s="8">
        <v>1</v>
      </c>
      <c r="F25" s="9"/>
      <c r="G25" s="1">
        <f>149.84+0.3405</f>
        <v>150.1805</v>
      </c>
      <c r="H25" s="10"/>
      <c r="I25" s="1">
        <f t="shared" ref="I25:I27" si="5">G25</f>
        <v>150.1805</v>
      </c>
      <c r="J25" s="7" t="s">
        <v>18</v>
      </c>
      <c r="K25" s="1">
        <v>0</v>
      </c>
      <c r="L25" s="1">
        <f t="shared" ref="L25:L27" si="6">I25</f>
        <v>150.1805</v>
      </c>
      <c r="M25" s="1">
        <v>0</v>
      </c>
      <c r="N25" s="10"/>
    </row>
    <row r="26" spans="3:14">
      <c r="C26" s="7" t="s">
        <v>21</v>
      </c>
      <c r="D26" s="1">
        <v>3.15</v>
      </c>
      <c r="E26" s="8">
        <v>1</v>
      </c>
      <c r="F26" s="9"/>
      <c r="G26" s="1">
        <f>136.92+0.3405</f>
        <v>137.2605</v>
      </c>
      <c r="H26" s="10"/>
      <c r="I26" s="1">
        <f t="shared" si="5"/>
        <v>137.2605</v>
      </c>
      <c r="J26" s="7" t="s">
        <v>18</v>
      </c>
      <c r="K26" s="1">
        <v>0</v>
      </c>
      <c r="L26" s="1">
        <f t="shared" si="6"/>
        <v>137.2605</v>
      </c>
      <c r="M26" s="1">
        <v>0</v>
      </c>
      <c r="N26" s="10"/>
    </row>
    <row r="27" spans="3:14">
      <c r="C27" s="7" t="s">
        <v>22</v>
      </c>
      <c r="D27" s="1">
        <v>3.15</v>
      </c>
      <c r="E27" s="8">
        <v>1</v>
      </c>
      <c r="F27" s="9"/>
      <c r="G27" s="1">
        <f>132.16+0.3405</f>
        <v>132.5005</v>
      </c>
      <c r="H27" s="10"/>
      <c r="I27" s="1">
        <f t="shared" si="5"/>
        <v>132.5005</v>
      </c>
      <c r="J27" s="7" t="s">
        <v>18</v>
      </c>
      <c r="K27" s="1">
        <v>0</v>
      </c>
      <c r="L27" s="1">
        <f t="shared" si="6"/>
        <v>132.5005</v>
      </c>
      <c r="M27" s="1">
        <v>0</v>
      </c>
      <c r="N27" s="10"/>
    </row>
    <row r="28" spans="3:14">
      <c r="C28" s="11" t="s">
        <v>23</v>
      </c>
      <c r="D28" s="12"/>
      <c r="E28" s="12"/>
      <c r="F28" s="12"/>
      <c r="G28" s="12">
        <f>G24+G25+G26*E26+G27</f>
        <v>553.482</v>
      </c>
      <c r="H28" s="12"/>
      <c r="I28" s="12">
        <f>I24+I25+I26*E26+I27</f>
        <v>553.482</v>
      </c>
      <c r="J28" s="12"/>
      <c r="K28" s="12">
        <f>SUM(K24:K27)</f>
        <v>0</v>
      </c>
      <c r="L28" s="12">
        <f>L24+L25+L26*E26+L27</f>
        <v>553.482</v>
      </c>
      <c r="M28" s="12">
        <f>SUM(M24:M27)</f>
        <v>0</v>
      </c>
      <c r="N28" s="13"/>
    </row>
    <row r="29" spans="3:14">
      <c r="C29" s="7" t="s">
        <v>16</v>
      </c>
      <c r="D29" s="1">
        <v>3.15</v>
      </c>
      <c r="E29" s="8">
        <v>1</v>
      </c>
      <c r="F29" s="5" t="s">
        <v>17</v>
      </c>
      <c r="G29" s="1">
        <f>133.2+0.3405</f>
        <v>133.5405</v>
      </c>
      <c r="H29" s="5" t="s">
        <v>17</v>
      </c>
      <c r="I29" s="1">
        <f>G29</f>
        <v>133.5405</v>
      </c>
      <c r="J29" s="7" t="s">
        <v>18</v>
      </c>
      <c r="K29" s="1">
        <v>0</v>
      </c>
      <c r="L29" s="1">
        <f>I29</f>
        <v>133.5405</v>
      </c>
      <c r="M29" s="1">
        <v>0</v>
      </c>
      <c r="N29" s="5" t="s">
        <v>27</v>
      </c>
    </row>
    <row r="30" spans="3:14">
      <c r="C30" s="7" t="s">
        <v>20</v>
      </c>
      <c r="D30" s="1">
        <v>3.15</v>
      </c>
      <c r="E30" s="8">
        <v>1</v>
      </c>
      <c r="F30" s="9"/>
      <c r="G30" s="1">
        <f>149.84+0.3405</f>
        <v>150.1805</v>
      </c>
      <c r="H30" s="10"/>
      <c r="I30" s="1">
        <f t="shared" ref="I30:I32" si="7">G30</f>
        <v>150.1805</v>
      </c>
      <c r="J30" s="7" t="s">
        <v>18</v>
      </c>
      <c r="K30" s="1">
        <v>0</v>
      </c>
      <c r="L30" s="1">
        <f t="shared" ref="L30:L32" si="8">I30</f>
        <v>150.1805</v>
      </c>
      <c r="M30" s="1">
        <v>0</v>
      </c>
      <c r="N30" s="10"/>
    </row>
    <row r="31" spans="3:14">
      <c r="C31" s="7" t="s">
        <v>21</v>
      </c>
      <c r="D31" s="1">
        <v>3.15</v>
      </c>
      <c r="E31" s="8">
        <v>1</v>
      </c>
      <c r="F31" s="9"/>
      <c r="G31" s="1">
        <f>136.92+0.3405</f>
        <v>137.2605</v>
      </c>
      <c r="H31" s="10"/>
      <c r="I31" s="1">
        <f t="shared" si="7"/>
        <v>137.2605</v>
      </c>
      <c r="J31" s="7" t="s">
        <v>18</v>
      </c>
      <c r="K31" s="1">
        <v>0</v>
      </c>
      <c r="L31" s="1">
        <f t="shared" si="8"/>
        <v>137.2605</v>
      </c>
      <c r="M31" s="1">
        <v>0</v>
      </c>
      <c r="N31" s="10"/>
    </row>
    <row r="32" spans="3:14">
      <c r="C32" s="7" t="s">
        <v>22</v>
      </c>
      <c r="D32" s="1">
        <v>3.15</v>
      </c>
      <c r="E32" s="8">
        <v>1</v>
      </c>
      <c r="F32" s="9"/>
      <c r="G32" s="1">
        <f>132.16+0.3405</f>
        <v>132.5005</v>
      </c>
      <c r="H32" s="10"/>
      <c r="I32" s="1">
        <f t="shared" si="7"/>
        <v>132.5005</v>
      </c>
      <c r="J32" s="7" t="s">
        <v>18</v>
      </c>
      <c r="K32" s="1">
        <v>0</v>
      </c>
      <c r="L32" s="1">
        <f t="shared" si="8"/>
        <v>132.5005</v>
      </c>
      <c r="M32" s="1">
        <v>0</v>
      </c>
      <c r="N32" s="10"/>
    </row>
    <row r="33" spans="3:14">
      <c r="C33" s="11" t="s">
        <v>23</v>
      </c>
      <c r="D33" s="12"/>
      <c r="E33" s="12"/>
      <c r="F33" s="12"/>
      <c r="G33" s="12">
        <f>G29+G30+G31*E31+G32</f>
        <v>553.482</v>
      </c>
      <c r="H33" s="12"/>
      <c r="I33" s="12">
        <f>I29+I30+I31*E31+I32</f>
        <v>553.482</v>
      </c>
      <c r="J33" s="12"/>
      <c r="K33" s="12">
        <f>SUM(K29:K32)</f>
        <v>0</v>
      </c>
      <c r="L33" s="12">
        <f>L29+L30+L31*E31+L32</f>
        <v>553.482</v>
      </c>
      <c r="M33" s="12">
        <f>SUM(M29:M32)</f>
        <v>0</v>
      </c>
      <c r="N33" s="13"/>
    </row>
    <row r="34" spans="3:14">
      <c r="C34" s="7" t="s">
        <v>16</v>
      </c>
      <c r="D34" s="1">
        <v>3.15</v>
      </c>
      <c r="E34" s="8">
        <v>1</v>
      </c>
      <c r="F34" s="5" t="s">
        <v>17</v>
      </c>
      <c r="G34" s="1">
        <f>133.2+0.3405</f>
        <v>133.5405</v>
      </c>
      <c r="H34" s="5" t="s">
        <v>17</v>
      </c>
      <c r="I34" s="1">
        <f>G34</f>
        <v>133.5405</v>
      </c>
      <c r="J34" s="7" t="s">
        <v>18</v>
      </c>
      <c r="K34" s="1">
        <v>0</v>
      </c>
      <c r="L34" s="1">
        <f>I34</f>
        <v>133.5405</v>
      </c>
      <c r="M34" s="1">
        <v>0</v>
      </c>
      <c r="N34" s="5" t="s">
        <v>28</v>
      </c>
    </row>
    <row r="35" spans="3:14">
      <c r="C35" s="7" t="s">
        <v>20</v>
      </c>
      <c r="D35" s="1">
        <v>3.15</v>
      </c>
      <c r="E35" s="8">
        <v>1</v>
      </c>
      <c r="F35" s="9"/>
      <c r="G35" s="1">
        <f>149.84+0.3405</f>
        <v>150.1805</v>
      </c>
      <c r="H35" s="10"/>
      <c r="I35" s="1">
        <f t="shared" ref="I35:I37" si="9">G35</f>
        <v>150.1805</v>
      </c>
      <c r="J35" s="7" t="s">
        <v>18</v>
      </c>
      <c r="K35" s="1">
        <v>0</v>
      </c>
      <c r="L35" s="1">
        <f t="shared" ref="L35:L37" si="10">I35</f>
        <v>150.1805</v>
      </c>
      <c r="M35" s="1">
        <v>0</v>
      </c>
      <c r="N35" s="10"/>
    </row>
    <row r="36" spans="3:14">
      <c r="C36" s="7" t="s">
        <v>21</v>
      </c>
      <c r="D36" s="1">
        <v>3.15</v>
      </c>
      <c r="E36" s="8">
        <v>1</v>
      </c>
      <c r="F36" s="9"/>
      <c r="G36" s="1">
        <f>136.92+0.3405</f>
        <v>137.2605</v>
      </c>
      <c r="H36" s="10"/>
      <c r="I36" s="1">
        <f t="shared" si="9"/>
        <v>137.2605</v>
      </c>
      <c r="J36" s="7" t="s">
        <v>18</v>
      </c>
      <c r="K36" s="1">
        <v>0</v>
      </c>
      <c r="L36" s="1">
        <f t="shared" si="10"/>
        <v>137.2605</v>
      </c>
      <c r="M36" s="1">
        <v>0</v>
      </c>
      <c r="N36" s="10"/>
    </row>
    <row r="37" spans="3:14">
      <c r="C37" s="7" t="s">
        <v>22</v>
      </c>
      <c r="D37" s="1">
        <v>3.15</v>
      </c>
      <c r="E37" s="8">
        <v>1</v>
      </c>
      <c r="F37" s="9"/>
      <c r="G37" s="1">
        <f>132.16+0.3405</f>
        <v>132.5005</v>
      </c>
      <c r="H37" s="10"/>
      <c r="I37" s="1">
        <f t="shared" si="9"/>
        <v>132.5005</v>
      </c>
      <c r="J37" s="7" t="s">
        <v>18</v>
      </c>
      <c r="K37" s="1">
        <v>0</v>
      </c>
      <c r="L37" s="1">
        <f t="shared" si="10"/>
        <v>132.5005</v>
      </c>
      <c r="M37" s="1">
        <v>0</v>
      </c>
      <c r="N37" s="10"/>
    </row>
    <row r="38" spans="3:14">
      <c r="C38" s="11" t="s">
        <v>23</v>
      </c>
      <c r="D38" s="12"/>
      <c r="E38" s="12"/>
      <c r="F38" s="12"/>
      <c r="G38" s="12">
        <f>G34+G35+G36*E36+G37</f>
        <v>553.482</v>
      </c>
      <c r="H38" s="12"/>
      <c r="I38" s="12">
        <f>I34+I35+I36*E36+I37</f>
        <v>553.482</v>
      </c>
      <c r="J38" s="12"/>
      <c r="K38" s="12">
        <f>SUM(K34:K37)</f>
        <v>0</v>
      </c>
      <c r="L38" s="12">
        <f>L34+L35+L36*E36+L37</f>
        <v>553.482</v>
      </c>
      <c r="M38" s="12">
        <f>SUM(M34:M37)</f>
        <v>0</v>
      </c>
      <c r="N38" s="13"/>
    </row>
    <row r="39" spans="3:14">
      <c r="C39" s="7" t="s">
        <v>16</v>
      </c>
      <c r="D39" s="1">
        <v>3.15</v>
      </c>
      <c r="E39" s="8">
        <v>1</v>
      </c>
      <c r="F39" s="5" t="s">
        <v>17</v>
      </c>
      <c r="G39" s="1">
        <f>133.2+0.3405</f>
        <v>133.5405</v>
      </c>
      <c r="H39" s="5" t="s">
        <v>17</v>
      </c>
      <c r="I39" s="1">
        <f>G39</f>
        <v>133.5405</v>
      </c>
      <c r="J39" s="7" t="s">
        <v>18</v>
      </c>
      <c r="K39" s="1">
        <v>0</v>
      </c>
      <c r="L39" s="1">
        <f>I39</f>
        <v>133.5405</v>
      </c>
      <c r="M39" s="1">
        <v>0</v>
      </c>
      <c r="N39" s="5" t="s">
        <v>29</v>
      </c>
    </row>
    <row r="40" spans="3:14">
      <c r="C40" s="7" t="s">
        <v>20</v>
      </c>
      <c r="D40" s="1">
        <v>3.15</v>
      </c>
      <c r="E40" s="8">
        <v>1</v>
      </c>
      <c r="F40" s="9"/>
      <c r="G40" s="1">
        <f>149.84+0.3405</f>
        <v>150.1805</v>
      </c>
      <c r="H40" s="10"/>
      <c r="I40" s="1">
        <f t="shared" ref="I40:I42" si="11">G40</f>
        <v>150.1805</v>
      </c>
      <c r="J40" s="7" t="s">
        <v>18</v>
      </c>
      <c r="K40" s="1">
        <v>0</v>
      </c>
      <c r="L40" s="1">
        <f t="shared" ref="L40:L42" si="12">I40</f>
        <v>150.1805</v>
      </c>
      <c r="M40" s="1">
        <v>0</v>
      </c>
      <c r="N40" s="10"/>
    </row>
    <row r="41" spans="3:14">
      <c r="C41" s="7" t="s">
        <v>21</v>
      </c>
      <c r="D41" s="1">
        <v>3.15</v>
      </c>
      <c r="E41" s="8">
        <v>1</v>
      </c>
      <c r="F41" s="9"/>
      <c r="G41" s="1">
        <f>136.92+0.3405</f>
        <v>137.2605</v>
      </c>
      <c r="H41" s="10"/>
      <c r="I41" s="1">
        <f t="shared" si="11"/>
        <v>137.2605</v>
      </c>
      <c r="J41" s="7" t="s">
        <v>18</v>
      </c>
      <c r="K41" s="1">
        <v>0</v>
      </c>
      <c r="L41" s="1">
        <f t="shared" si="12"/>
        <v>137.2605</v>
      </c>
      <c r="M41" s="1">
        <v>0</v>
      </c>
      <c r="N41" s="10"/>
    </row>
    <row r="42" spans="3:14">
      <c r="C42" s="7" t="s">
        <v>22</v>
      </c>
      <c r="D42" s="1">
        <v>3.15</v>
      </c>
      <c r="E42" s="8">
        <v>1</v>
      </c>
      <c r="F42" s="9"/>
      <c r="G42" s="1">
        <f>132.16+0.3405</f>
        <v>132.5005</v>
      </c>
      <c r="H42" s="10"/>
      <c r="I42" s="1">
        <f t="shared" si="11"/>
        <v>132.5005</v>
      </c>
      <c r="J42" s="7" t="s">
        <v>18</v>
      </c>
      <c r="K42" s="1">
        <v>0</v>
      </c>
      <c r="L42" s="1">
        <f t="shared" si="12"/>
        <v>132.5005</v>
      </c>
      <c r="M42" s="1">
        <v>0</v>
      </c>
      <c r="N42" s="10"/>
    </row>
    <row r="43" spans="3:14">
      <c r="C43" s="11" t="s">
        <v>23</v>
      </c>
      <c r="D43" s="12"/>
      <c r="E43" s="12"/>
      <c r="F43" s="12"/>
      <c r="G43" s="12">
        <f>G39+G40+G41*E41+G42</f>
        <v>553.482</v>
      </c>
      <c r="H43" s="12"/>
      <c r="I43" s="12">
        <f>I39+I40+I41*E41+I42</f>
        <v>553.482</v>
      </c>
      <c r="J43" s="12"/>
      <c r="K43" s="12">
        <f>SUM(K39:K42)</f>
        <v>0</v>
      </c>
      <c r="L43" s="12">
        <f>L39+L40+L41*E41+L42</f>
        <v>553.482</v>
      </c>
      <c r="M43" s="12">
        <f>SUM(M39:M42)</f>
        <v>0</v>
      </c>
      <c r="N43" s="13"/>
    </row>
    <row r="44" spans="3:14">
      <c r="C44" s="7" t="s">
        <v>16</v>
      </c>
      <c r="D44" s="1">
        <v>3.15</v>
      </c>
      <c r="E44" s="8">
        <v>1</v>
      </c>
      <c r="F44" s="5" t="s">
        <v>17</v>
      </c>
      <c r="G44" s="1">
        <f>133.2+0.3405</f>
        <v>133.5405</v>
      </c>
      <c r="H44" s="5" t="s">
        <v>17</v>
      </c>
      <c r="I44" s="1">
        <f>G44</f>
        <v>133.5405</v>
      </c>
      <c r="J44" s="7" t="s">
        <v>18</v>
      </c>
      <c r="K44" s="1">
        <v>0</v>
      </c>
      <c r="L44" s="1">
        <f>I44</f>
        <v>133.5405</v>
      </c>
      <c r="M44" s="1">
        <v>0</v>
      </c>
      <c r="N44" s="5" t="s">
        <v>30</v>
      </c>
    </row>
    <row r="45" spans="3:14">
      <c r="C45" s="7" t="s">
        <v>20</v>
      </c>
      <c r="D45" s="1">
        <v>3.15</v>
      </c>
      <c r="E45" s="8">
        <v>1</v>
      </c>
      <c r="F45" s="9"/>
      <c r="G45" s="1">
        <f>149.84+0.3405</f>
        <v>150.1805</v>
      </c>
      <c r="H45" s="10"/>
      <c r="I45" s="1">
        <f t="shared" ref="I45:I47" si="13">G45</f>
        <v>150.1805</v>
      </c>
      <c r="J45" s="7" t="s">
        <v>18</v>
      </c>
      <c r="K45" s="1">
        <v>0</v>
      </c>
      <c r="L45" s="1">
        <f t="shared" ref="L45:L47" si="14">I45</f>
        <v>150.1805</v>
      </c>
      <c r="M45" s="1">
        <v>0</v>
      </c>
      <c r="N45" s="10"/>
    </row>
    <row r="46" spans="3:14">
      <c r="C46" s="7" t="s">
        <v>21</v>
      </c>
      <c r="D46" s="1">
        <v>3.15</v>
      </c>
      <c r="E46" s="8">
        <v>1</v>
      </c>
      <c r="F46" s="9"/>
      <c r="G46" s="1">
        <f>136.92+0.3405</f>
        <v>137.2605</v>
      </c>
      <c r="H46" s="10"/>
      <c r="I46" s="1">
        <f t="shared" si="13"/>
        <v>137.2605</v>
      </c>
      <c r="J46" s="7" t="s">
        <v>18</v>
      </c>
      <c r="K46" s="1">
        <v>0</v>
      </c>
      <c r="L46" s="1">
        <f t="shared" si="14"/>
        <v>137.2605</v>
      </c>
      <c r="M46" s="1">
        <v>0</v>
      </c>
      <c r="N46" s="10"/>
    </row>
    <row r="47" spans="3:14">
      <c r="C47" s="7" t="s">
        <v>22</v>
      </c>
      <c r="D47" s="1">
        <v>3.15</v>
      </c>
      <c r="E47" s="8">
        <v>1</v>
      </c>
      <c r="F47" s="9"/>
      <c r="G47" s="1">
        <f>132.16+0.3405</f>
        <v>132.5005</v>
      </c>
      <c r="H47" s="10"/>
      <c r="I47" s="1">
        <f t="shared" si="13"/>
        <v>132.5005</v>
      </c>
      <c r="J47" s="7" t="s">
        <v>18</v>
      </c>
      <c r="K47" s="1">
        <v>0</v>
      </c>
      <c r="L47" s="1">
        <f t="shared" si="14"/>
        <v>132.5005</v>
      </c>
      <c r="M47" s="1">
        <v>0</v>
      </c>
      <c r="N47" s="10"/>
    </row>
    <row r="48" spans="3:14">
      <c r="C48" s="11" t="s">
        <v>23</v>
      </c>
      <c r="D48" s="12"/>
      <c r="E48" s="12"/>
      <c r="F48" s="12"/>
      <c r="G48" s="12">
        <f>G44+G45+G46*E46+G47</f>
        <v>553.482</v>
      </c>
      <c r="H48" s="12"/>
      <c r="I48" s="12">
        <f>I44+I45+I46*E46+I47</f>
        <v>553.482</v>
      </c>
      <c r="J48" s="12"/>
      <c r="K48" s="12">
        <f>SUM(K44:K47)</f>
        <v>0</v>
      </c>
      <c r="L48" s="12">
        <f>L44+L45+L46*E46+L47</f>
        <v>553.482</v>
      </c>
      <c r="M48" s="12">
        <f>SUM(M44:M47)</f>
        <v>0</v>
      </c>
      <c r="N48" s="13"/>
    </row>
    <row r="49" spans="3:14">
      <c r="C49" s="7" t="s">
        <v>16</v>
      </c>
      <c r="D49" s="1">
        <v>3.15</v>
      </c>
      <c r="E49" s="8">
        <v>1</v>
      </c>
      <c r="F49" s="5" t="s">
        <v>17</v>
      </c>
      <c r="G49" s="1">
        <f>133.2+0.3405</f>
        <v>133.5405</v>
      </c>
      <c r="H49" s="5" t="s">
        <v>17</v>
      </c>
      <c r="I49" s="1">
        <f>G49</f>
        <v>133.5405</v>
      </c>
      <c r="J49" s="7" t="s">
        <v>18</v>
      </c>
      <c r="K49" s="1">
        <v>0</v>
      </c>
      <c r="L49" s="1">
        <f>I49</f>
        <v>133.5405</v>
      </c>
      <c r="M49" s="1">
        <v>0</v>
      </c>
      <c r="N49" s="5" t="s">
        <v>31</v>
      </c>
    </row>
    <row r="50" spans="3:14">
      <c r="C50" s="7" t="s">
        <v>20</v>
      </c>
      <c r="D50" s="1">
        <v>3.15</v>
      </c>
      <c r="E50" s="8">
        <v>1</v>
      </c>
      <c r="F50" s="9"/>
      <c r="G50" s="1">
        <f>149.84+0.3405</f>
        <v>150.1805</v>
      </c>
      <c r="H50" s="10"/>
      <c r="I50" s="1">
        <f t="shared" ref="I50:I52" si="15">G50</f>
        <v>150.1805</v>
      </c>
      <c r="J50" s="7" t="s">
        <v>18</v>
      </c>
      <c r="K50" s="1">
        <v>0</v>
      </c>
      <c r="L50" s="1">
        <f t="shared" ref="L50:L52" si="16">I50</f>
        <v>150.1805</v>
      </c>
      <c r="M50" s="1">
        <v>0</v>
      </c>
      <c r="N50" s="10"/>
    </row>
    <row r="51" spans="3:14">
      <c r="C51" s="7" t="s">
        <v>21</v>
      </c>
      <c r="D51" s="1">
        <v>3.15</v>
      </c>
      <c r="E51" s="8">
        <v>1</v>
      </c>
      <c r="F51" s="9"/>
      <c r="G51" s="1">
        <f>136.92+0.3405</f>
        <v>137.2605</v>
      </c>
      <c r="H51" s="10"/>
      <c r="I51" s="1">
        <f t="shared" si="15"/>
        <v>137.2605</v>
      </c>
      <c r="J51" s="7" t="s">
        <v>18</v>
      </c>
      <c r="K51" s="1">
        <v>0</v>
      </c>
      <c r="L51" s="1">
        <f t="shared" si="16"/>
        <v>137.2605</v>
      </c>
      <c r="M51" s="1">
        <v>0</v>
      </c>
      <c r="N51" s="10"/>
    </row>
    <row r="52" spans="3:14">
      <c r="C52" s="7" t="s">
        <v>22</v>
      </c>
      <c r="D52" s="1">
        <v>3.15</v>
      </c>
      <c r="E52" s="8">
        <v>1</v>
      </c>
      <c r="F52" s="9"/>
      <c r="G52" s="1">
        <f>132.16+0.3405</f>
        <v>132.5005</v>
      </c>
      <c r="H52" s="10"/>
      <c r="I52" s="1">
        <f t="shared" si="15"/>
        <v>132.5005</v>
      </c>
      <c r="J52" s="7" t="s">
        <v>18</v>
      </c>
      <c r="K52" s="1">
        <v>0</v>
      </c>
      <c r="L52" s="1">
        <f t="shared" si="16"/>
        <v>132.5005</v>
      </c>
      <c r="M52" s="1">
        <v>0</v>
      </c>
      <c r="N52" s="10"/>
    </row>
    <row r="53" spans="3:14">
      <c r="C53" s="11" t="s">
        <v>23</v>
      </c>
      <c r="D53" s="12"/>
      <c r="E53" s="12"/>
      <c r="F53" s="12"/>
      <c r="G53" s="12">
        <f>G49+G50+G51*E51+G52</f>
        <v>553.482</v>
      </c>
      <c r="H53" s="12"/>
      <c r="I53" s="12">
        <f>I49+I50+I51*E51+I52</f>
        <v>553.482</v>
      </c>
      <c r="J53" s="12"/>
      <c r="K53" s="12">
        <f>SUM(K49:K52)</f>
        <v>0</v>
      </c>
      <c r="L53" s="12">
        <f>L49+L50+L51*E51+L52</f>
        <v>553.482</v>
      </c>
      <c r="M53" s="12">
        <f>SUM(M49:M52)</f>
        <v>0</v>
      </c>
      <c r="N53" s="13"/>
    </row>
    <row r="54" spans="3:14">
      <c r="C54" s="7" t="s">
        <v>16</v>
      </c>
      <c r="D54" s="1">
        <v>3.15</v>
      </c>
      <c r="E54" s="8">
        <v>1</v>
      </c>
      <c r="F54" s="5" t="s">
        <v>17</v>
      </c>
      <c r="G54" s="1">
        <f>133.2+0.3405</f>
        <v>133.5405</v>
      </c>
      <c r="H54" s="5" t="s">
        <v>17</v>
      </c>
      <c r="I54" s="1">
        <f>G54</f>
        <v>133.5405</v>
      </c>
      <c r="J54" s="7" t="s">
        <v>18</v>
      </c>
      <c r="K54" s="1">
        <v>0</v>
      </c>
      <c r="L54" s="1">
        <f>I54</f>
        <v>133.5405</v>
      </c>
      <c r="M54" s="1">
        <v>0</v>
      </c>
      <c r="N54" s="5" t="s">
        <v>32</v>
      </c>
    </row>
    <row r="55" spans="3:14">
      <c r="C55" s="7" t="s">
        <v>20</v>
      </c>
      <c r="D55" s="1">
        <v>3.15</v>
      </c>
      <c r="E55" s="8">
        <v>1</v>
      </c>
      <c r="F55" s="9"/>
      <c r="G55" s="1">
        <f>149.84+0.3405</f>
        <v>150.1805</v>
      </c>
      <c r="H55" s="10"/>
      <c r="I55" s="1">
        <f t="shared" ref="I55:I57" si="17">G55</f>
        <v>150.1805</v>
      </c>
      <c r="J55" s="7" t="s">
        <v>18</v>
      </c>
      <c r="K55" s="1">
        <v>0</v>
      </c>
      <c r="L55" s="1">
        <f t="shared" ref="L55:L57" si="18">I55</f>
        <v>150.1805</v>
      </c>
      <c r="M55" s="1">
        <v>0</v>
      </c>
      <c r="N55" s="10"/>
    </row>
    <row r="56" spans="3:14">
      <c r="C56" s="7" t="s">
        <v>21</v>
      </c>
      <c r="D56" s="1">
        <v>3.15</v>
      </c>
      <c r="E56" s="8">
        <v>1</v>
      </c>
      <c r="F56" s="9"/>
      <c r="G56" s="1">
        <f>136.92+0.3405</f>
        <v>137.2605</v>
      </c>
      <c r="H56" s="10"/>
      <c r="I56" s="1">
        <f t="shared" si="17"/>
        <v>137.2605</v>
      </c>
      <c r="J56" s="7" t="s">
        <v>18</v>
      </c>
      <c r="K56" s="1">
        <v>0</v>
      </c>
      <c r="L56" s="1">
        <f t="shared" si="18"/>
        <v>137.2605</v>
      </c>
      <c r="M56" s="1">
        <v>0</v>
      </c>
      <c r="N56" s="10"/>
    </row>
    <row r="57" spans="3:14">
      <c r="C57" s="7" t="s">
        <v>22</v>
      </c>
      <c r="D57" s="1">
        <v>3.15</v>
      </c>
      <c r="E57" s="8">
        <v>1</v>
      </c>
      <c r="F57" s="9"/>
      <c r="G57" s="1">
        <f>132.16+0.3405</f>
        <v>132.5005</v>
      </c>
      <c r="H57" s="10"/>
      <c r="I57" s="1">
        <f t="shared" si="17"/>
        <v>132.5005</v>
      </c>
      <c r="J57" s="7" t="s">
        <v>18</v>
      </c>
      <c r="K57" s="1">
        <v>0</v>
      </c>
      <c r="L57" s="1">
        <f t="shared" si="18"/>
        <v>132.5005</v>
      </c>
      <c r="M57" s="1">
        <v>0</v>
      </c>
      <c r="N57" s="10"/>
    </row>
    <row r="58" spans="3:14">
      <c r="C58" s="11" t="s">
        <v>23</v>
      </c>
      <c r="D58" s="12"/>
      <c r="E58" s="12"/>
      <c r="F58" s="12"/>
      <c r="G58" s="12">
        <f>G54+G55+G56*E56+G57</f>
        <v>553.482</v>
      </c>
      <c r="H58" s="12"/>
      <c r="I58" s="12">
        <f>I54+I55+I56*E56+I57</f>
        <v>553.482</v>
      </c>
      <c r="J58" s="12"/>
      <c r="K58" s="12">
        <f>SUM(K54:K57)</f>
        <v>0</v>
      </c>
      <c r="L58" s="12">
        <f>L54+L55+L56*E56+L57</f>
        <v>553.482</v>
      </c>
      <c r="M58" s="12">
        <f>SUM(M54:M57)</f>
        <v>0</v>
      </c>
      <c r="N58" s="13"/>
    </row>
    <row r="59" spans="3:14">
      <c r="C59" s="7" t="s">
        <v>16</v>
      </c>
      <c r="D59" s="1">
        <v>3.15</v>
      </c>
      <c r="E59" s="8">
        <v>1</v>
      </c>
      <c r="F59" s="5" t="s">
        <v>17</v>
      </c>
      <c r="G59" s="1">
        <f>145.06+0.3405</f>
        <v>145.4005</v>
      </c>
      <c r="H59" s="5" t="s">
        <v>17</v>
      </c>
      <c r="I59" s="1">
        <f>G59</f>
        <v>145.4005</v>
      </c>
      <c r="J59" s="7" t="s">
        <v>18</v>
      </c>
      <c r="K59" s="1">
        <v>0</v>
      </c>
      <c r="L59" s="1">
        <f>I59</f>
        <v>145.4005</v>
      </c>
      <c r="M59" s="1">
        <v>0</v>
      </c>
      <c r="N59" s="5" t="s">
        <v>33</v>
      </c>
    </row>
    <row r="60" spans="3:14">
      <c r="C60" s="7" t="s">
        <v>20</v>
      </c>
      <c r="D60" s="1">
        <v>3.15</v>
      </c>
      <c r="E60" s="8">
        <v>1</v>
      </c>
      <c r="F60" s="9"/>
      <c r="G60" s="1">
        <f>117.54+0.3405</f>
        <v>117.8805</v>
      </c>
      <c r="H60" s="10"/>
      <c r="I60" s="1">
        <f t="shared" ref="I60:I62" si="19">G60</f>
        <v>117.8805</v>
      </c>
      <c r="J60" s="7" t="s">
        <v>18</v>
      </c>
      <c r="K60" s="1">
        <v>0</v>
      </c>
      <c r="L60" s="1">
        <f t="shared" ref="L60:L62" si="20">I60</f>
        <v>117.8805</v>
      </c>
      <c r="M60" s="1">
        <v>0</v>
      </c>
      <c r="N60" s="10"/>
    </row>
    <row r="61" spans="3:14">
      <c r="C61" s="7" t="s">
        <v>21</v>
      </c>
      <c r="D61" s="1">
        <v>3.15</v>
      </c>
      <c r="E61" s="8">
        <v>1</v>
      </c>
      <c r="F61" s="9"/>
      <c r="G61" s="1">
        <f>90.39+0.3405</f>
        <v>90.7305</v>
      </c>
      <c r="H61" s="10"/>
      <c r="I61" s="1">
        <f t="shared" si="19"/>
        <v>90.7305</v>
      </c>
      <c r="J61" s="7" t="s">
        <v>18</v>
      </c>
      <c r="K61" s="1">
        <v>0</v>
      </c>
      <c r="L61" s="1">
        <f t="shared" si="20"/>
        <v>90.7305</v>
      </c>
      <c r="M61" s="1">
        <v>0</v>
      </c>
      <c r="N61" s="10"/>
    </row>
    <row r="62" spans="3:14">
      <c r="C62" s="7" t="s">
        <v>22</v>
      </c>
      <c r="D62" s="1">
        <v>3.15</v>
      </c>
      <c r="E62" s="8">
        <v>1</v>
      </c>
      <c r="F62" s="9"/>
      <c r="G62" s="1">
        <f>40.98+0.3405</f>
        <v>41.3205</v>
      </c>
      <c r="H62" s="10"/>
      <c r="I62" s="1">
        <f t="shared" si="19"/>
        <v>41.3205</v>
      </c>
      <c r="J62" s="7" t="s">
        <v>18</v>
      </c>
      <c r="K62" s="1">
        <v>0</v>
      </c>
      <c r="L62" s="1">
        <f t="shared" si="20"/>
        <v>41.3205</v>
      </c>
      <c r="M62" s="1">
        <v>0</v>
      </c>
      <c r="N62" s="10"/>
    </row>
    <row r="63" spans="3:14">
      <c r="C63" s="11" t="s">
        <v>23</v>
      </c>
      <c r="D63" s="12"/>
      <c r="E63" s="12"/>
      <c r="F63" s="12"/>
      <c r="G63" s="12">
        <f>G59+G60+G61*E61+G62</f>
        <v>395.332</v>
      </c>
      <c r="H63" s="12"/>
      <c r="I63" s="12">
        <f>I59+I60+I61*E61+I62</f>
        <v>395.332</v>
      </c>
      <c r="J63" s="12"/>
      <c r="K63" s="12">
        <f>SUM(K59:K62)</f>
        <v>0</v>
      </c>
      <c r="L63" s="12">
        <f>L59+L60+L61*E61+L62</f>
        <v>395.332</v>
      </c>
      <c r="M63" s="12">
        <f>SUM(M59:M62)</f>
        <v>0</v>
      </c>
      <c r="N63" s="13"/>
    </row>
    <row r="64" spans="3:14">
      <c r="C64" s="7" t="s">
        <v>16</v>
      </c>
      <c r="D64" s="1">
        <v>3.15</v>
      </c>
      <c r="E64" s="8">
        <v>1</v>
      </c>
      <c r="F64" s="5" t="s">
        <v>17</v>
      </c>
      <c r="G64" s="1">
        <f>145.06+0.3405</f>
        <v>145.4005</v>
      </c>
      <c r="H64" s="5" t="s">
        <v>17</v>
      </c>
      <c r="I64" s="1">
        <f>G64</f>
        <v>145.4005</v>
      </c>
      <c r="J64" s="7" t="s">
        <v>18</v>
      </c>
      <c r="K64" s="1">
        <v>0</v>
      </c>
      <c r="L64" s="1">
        <f>I64</f>
        <v>145.4005</v>
      </c>
      <c r="M64" s="1">
        <v>0</v>
      </c>
      <c r="N64" s="5" t="s">
        <v>34</v>
      </c>
    </row>
    <row r="65" spans="3:14">
      <c r="C65" s="7" t="s">
        <v>20</v>
      </c>
      <c r="D65" s="1">
        <v>3.15</v>
      </c>
      <c r="E65" s="8">
        <v>1</v>
      </c>
      <c r="F65" s="9"/>
      <c r="G65" s="1">
        <f>117.54+0.3405</f>
        <v>117.8805</v>
      </c>
      <c r="H65" s="10"/>
      <c r="I65" s="1">
        <f t="shared" ref="I65:I67" si="21">G65</f>
        <v>117.8805</v>
      </c>
      <c r="J65" s="7" t="s">
        <v>18</v>
      </c>
      <c r="K65" s="1">
        <v>0</v>
      </c>
      <c r="L65" s="1">
        <f t="shared" ref="L65:L67" si="22">I65</f>
        <v>117.8805</v>
      </c>
      <c r="M65" s="1">
        <v>0</v>
      </c>
      <c r="N65" s="10"/>
    </row>
    <row r="66" spans="3:14">
      <c r="C66" s="7" t="s">
        <v>21</v>
      </c>
      <c r="D66" s="1">
        <v>3.15</v>
      </c>
      <c r="E66" s="8">
        <v>1</v>
      </c>
      <c r="F66" s="9"/>
      <c r="G66" s="1">
        <f>90.39+0.3405</f>
        <v>90.7305</v>
      </c>
      <c r="H66" s="10"/>
      <c r="I66" s="1">
        <f t="shared" si="21"/>
        <v>90.7305</v>
      </c>
      <c r="J66" s="7" t="s">
        <v>18</v>
      </c>
      <c r="K66" s="1">
        <v>0</v>
      </c>
      <c r="L66" s="1">
        <f t="shared" si="22"/>
        <v>90.7305</v>
      </c>
      <c r="M66" s="1">
        <v>0</v>
      </c>
      <c r="N66" s="10"/>
    </row>
    <row r="67" spans="3:14">
      <c r="C67" s="7" t="s">
        <v>22</v>
      </c>
      <c r="D67" s="1">
        <v>3.15</v>
      </c>
      <c r="E67" s="8">
        <v>1</v>
      </c>
      <c r="F67" s="9"/>
      <c r="G67" s="1">
        <f>40.98+0.3405</f>
        <v>41.3205</v>
      </c>
      <c r="H67" s="10"/>
      <c r="I67" s="1">
        <f t="shared" si="21"/>
        <v>41.3205</v>
      </c>
      <c r="J67" s="7" t="s">
        <v>18</v>
      </c>
      <c r="K67" s="1">
        <v>0</v>
      </c>
      <c r="L67" s="1">
        <f t="shared" si="22"/>
        <v>41.3205</v>
      </c>
      <c r="M67" s="1">
        <v>0</v>
      </c>
      <c r="N67" s="10"/>
    </row>
    <row r="68" spans="3:14">
      <c r="C68" s="11" t="s">
        <v>23</v>
      </c>
      <c r="D68" s="12"/>
      <c r="E68" s="12"/>
      <c r="F68" s="12"/>
      <c r="G68" s="12">
        <f>G64+G65+G66*E66+G67</f>
        <v>395.332</v>
      </c>
      <c r="H68" s="12"/>
      <c r="I68" s="12">
        <f>I64+I65+I66*E66+I67</f>
        <v>395.332</v>
      </c>
      <c r="J68" s="12"/>
      <c r="K68" s="12">
        <f>SUM(K64:K67)</f>
        <v>0</v>
      </c>
      <c r="L68" s="12">
        <f>L64+L65+L66*E66+L67</f>
        <v>395.332</v>
      </c>
      <c r="M68" s="12">
        <f>SUM(M64:M67)</f>
        <v>0</v>
      </c>
      <c r="N68" s="13"/>
    </row>
    <row r="69" spans="3:14">
      <c r="C69" s="7" t="s">
        <v>16</v>
      </c>
      <c r="D69" s="1">
        <v>3.15</v>
      </c>
      <c r="E69" s="8">
        <v>1</v>
      </c>
      <c r="F69" s="5" t="s">
        <v>17</v>
      </c>
      <c r="G69" s="1">
        <f>145.06+0.3405</f>
        <v>145.4005</v>
      </c>
      <c r="H69" s="5" t="s">
        <v>17</v>
      </c>
      <c r="I69" s="1">
        <f>G69</f>
        <v>145.4005</v>
      </c>
      <c r="J69" s="7" t="s">
        <v>18</v>
      </c>
      <c r="K69" s="1">
        <v>0</v>
      </c>
      <c r="L69" s="1">
        <f>I69</f>
        <v>145.4005</v>
      </c>
      <c r="M69" s="1">
        <v>0</v>
      </c>
      <c r="N69" s="5" t="s">
        <v>35</v>
      </c>
    </row>
    <row r="70" spans="3:14">
      <c r="C70" s="7" t="s">
        <v>20</v>
      </c>
      <c r="D70" s="1">
        <v>3.15</v>
      </c>
      <c r="E70" s="8">
        <v>1</v>
      </c>
      <c r="F70" s="9"/>
      <c r="G70" s="1">
        <f>117.54+0.3405</f>
        <v>117.8805</v>
      </c>
      <c r="H70" s="10"/>
      <c r="I70" s="1">
        <f t="shared" ref="I70:I72" si="23">G70</f>
        <v>117.8805</v>
      </c>
      <c r="J70" s="7" t="s">
        <v>18</v>
      </c>
      <c r="K70" s="1">
        <v>0</v>
      </c>
      <c r="L70" s="1">
        <f t="shared" ref="L70:L72" si="24">I70</f>
        <v>117.8805</v>
      </c>
      <c r="M70" s="1">
        <v>0</v>
      </c>
      <c r="N70" s="10"/>
    </row>
    <row r="71" spans="3:14">
      <c r="C71" s="7" t="s">
        <v>21</v>
      </c>
      <c r="D71" s="1">
        <v>3.15</v>
      </c>
      <c r="E71" s="8">
        <v>1</v>
      </c>
      <c r="F71" s="9"/>
      <c r="G71" s="1">
        <f>90.39+0.3405</f>
        <v>90.7305</v>
      </c>
      <c r="H71" s="10"/>
      <c r="I71" s="1">
        <f t="shared" si="23"/>
        <v>90.7305</v>
      </c>
      <c r="J71" s="7" t="s">
        <v>18</v>
      </c>
      <c r="K71" s="1">
        <v>0</v>
      </c>
      <c r="L71" s="1">
        <f t="shared" si="24"/>
        <v>90.7305</v>
      </c>
      <c r="M71" s="1">
        <v>0</v>
      </c>
      <c r="N71" s="10"/>
    </row>
    <row r="72" spans="3:14">
      <c r="C72" s="7" t="s">
        <v>22</v>
      </c>
      <c r="D72" s="1">
        <v>3.15</v>
      </c>
      <c r="E72" s="8">
        <v>1</v>
      </c>
      <c r="F72" s="9"/>
      <c r="G72" s="1">
        <f>40.98+0.3405</f>
        <v>41.3205</v>
      </c>
      <c r="H72" s="10"/>
      <c r="I72" s="1">
        <f t="shared" si="23"/>
        <v>41.3205</v>
      </c>
      <c r="J72" s="7" t="s">
        <v>18</v>
      </c>
      <c r="K72" s="1">
        <v>0</v>
      </c>
      <c r="L72" s="1">
        <f t="shared" si="24"/>
        <v>41.3205</v>
      </c>
      <c r="M72" s="1">
        <v>0</v>
      </c>
      <c r="N72" s="10"/>
    </row>
    <row r="73" spans="3:14">
      <c r="C73" s="11" t="s">
        <v>23</v>
      </c>
      <c r="D73" s="12"/>
      <c r="E73" s="12"/>
      <c r="F73" s="12"/>
      <c r="G73" s="12">
        <f>G69+G70+G71*E71+G72</f>
        <v>395.332</v>
      </c>
      <c r="H73" s="12"/>
      <c r="I73" s="12">
        <f>I69+I70+I71*E71+I72</f>
        <v>395.332</v>
      </c>
      <c r="J73" s="12"/>
      <c r="K73" s="12">
        <f>SUM(K69:K72)</f>
        <v>0</v>
      </c>
      <c r="L73" s="12">
        <f>L69+L70+L71*E71+L72</f>
        <v>395.332</v>
      </c>
      <c r="M73" s="12">
        <f>SUM(M69:M72)</f>
        <v>0</v>
      </c>
      <c r="N73" s="13"/>
    </row>
    <row r="74" spans="3:14">
      <c r="C74" s="7" t="s">
        <v>16</v>
      </c>
      <c r="D74" s="1">
        <v>3.15</v>
      </c>
      <c r="E74" s="8">
        <v>1</v>
      </c>
      <c r="F74" s="5" t="s">
        <v>17</v>
      </c>
      <c r="G74" s="1">
        <f>145.06+0.3405</f>
        <v>145.4005</v>
      </c>
      <c r="H74" s="5" t="s">
        <v>17</v>
      </c>
      <c r="I74" s="1">
        <f>G74</f>
        <v>145.4005</v>
      </c>
      <c r="J74" s="7" t="s">
        <v>18</v>
      </c>
      <c r="K74" s="1">
        <v>0</v>
      </c>
      <c r="L74" s="1">
        <f>I74</f>
        <v>145.4005</v>
      </c>
      <c r="M74" s="1">
        <v>0</v>
      </c>
      <c r="N74" s="5" t="s">
        <v>36</v>
      </c>
    </row>
    <row r="75" spans="3:14">
      <c r="C75" s="7" t="s">
        <v>20</v>
      </c>
      <c r="D75" s="1">
        <v>3.15</v>
      </c>
      <c r="E75" s="8">
        <v>1</v>
      </c>
      <c r="F75" s="9"/>
      <c r="G75" s="1">
        <f>117.54+0.3405</f>
        <v>117.8805</v>
      </c>
      <c r="H75" s="10"/>
      <c r="I75" s="1">
        <f t="shared" ref="I75:I77" si="25">G75</f>
        <v>117.8805</v>
      </c>
      <c r="J75" s="7" t="s">
        <v>18</v>
      </c>
      <c r="K75" s="1">
        <v>0</v>
      </c>
      <c r="L75" s="1">
        <f t="shared" ref="L75:L77" si="26">I75</f>
        <v>117.8805</v>
      </c>
      <c r="M75" s="1">
        <v>0</v>
      </c>
      <c r="N75" s="10"/>
    </row>
    <row r="76" spans="3:14">
      <c r="C76" s="7" t="s">
        <v>21</v>
      </c>
      <c r="D76" s="1">
        <v>3.15</v>
      </c>
      <c r="E76" s="8">
        <v>1</v>
      </c>
      <c r="F76" s="9"/>
      <c r="G76" s="1">
        <f>90.39+0.3405</f>
        <v>90.7305</v>
      </c>
      <c r="H76" s="10"/>
      <c r="I76" s="1">
        <f t="shared" si="25"/>
        <v>90.7305</v>
      </c>
      <c r="J76" s="7" t="s">
        <v>18</v>
      </c>
      <c r="K76" s="1">
        <v>0</v>
      </c>
      <c r="L76" s="1">
        <f t="shared" si="26"/>
        <v>90.7305</v>
      </c>
      <c r="M76" s="1">
        <v>0</v>
      </c>
      <c r="N76" s="10"/>
    </row>
    <row r="77" spans="3:14">
      <c r="C77" s="7" t="s">
        <v>22</v>
      </c>
      <c r="D77" s="1">
        <v>3.15</v>
      </c>
      <c r="E77" s="8">
        <v>1</v>
      </c>
      <c r="F77" s="9"/>
      <c r="G77" s="1">
        <f>40.98+0.3405</f>
        <v>41.3205</v>
      </c>
      <c r="H77" s="10"/>
      <c r="I77" s="1">
        <f t="shared" si="25"/>
        <v>41.3205</v>
      </c>
      <c r="J77" s="7" t="s">
        <v>18</v>
      </c>
      <c r="K77" s="1">
        <v>0</v>
      </c>
      <c r="L77" s="1">
        <f t="shared" si="26"/>
        <v>41.3205</v>
      </c>
      <c r="M77" s="1">
        <v>0</v>
      </c>
      <c r="N77" s="10"/>
    </row>
    <row r="78" spans="3:14">
      <c r="C78" s="11" t="s">
        <v>23</v>
      </c>
      <c r="D78" s="12"/>
      <c r="E78" s="12"/>
      <c r="F78" s="12"/>
      <c r="G78" s="12">
        <f>G74+G75+G76*E76+G77</f>
        <v>395.332</v>
      </c>
      <c r="H78" s="12"/>
      <c r="I78" s="12">
        <f>I74+I75+I76*E76+I77</f>
        <v>395.332</v>
      </c>
      <c r="J78" s="12"/>
      <c r="K78" s="12">
        <f>SUM(K74:K77)</f>
        <v>0</v>
      </c>
      <c r="L78" s="12">
        <f>L74+L75+L76*E76+L77</f>
        <v>395.332</v>
      </c>
      <c r="M78" s="12">
        <f>SUM(M74:M77)</f>
        <v>0</v>
      </c>
      <c r="N78" s="13"/>
    </row>
    <row r="79" spans="3:14">
      <c r="C79" s="7" t="s">
        <v>16</v>
      </c>
      <c r="D79" s="1">
        <v>3.15</v>
      </c>
      <c r="E79" s="8">
        <v>1</v>
      </c>
      <c r="F79" s="5" t="s">
        <v>17</v>
      </c>
      <c r="G79" s="1">
        <f>145.06+0.3405</f>
        <v>145.4005</v>
      </c>
      <c r="H79" s="5" t="s">
        <v>17</v>
      </c>
      <c r="I79" s="1">
        <f>G79</f>
        <v>145.4005</v>
      </c>
      <c r="J79" s="7" t="s">
        <v>18</v>
      </c>
      <c r="K79" s="1">
        <v>0</v>
      </c>
      <c r="L79" s="1">
        <f>I79</f>
        <v>145.4005</v>
      </c>
      <c r="M79" s="1">
        <v>0</v>
      </c>
      <c r="N79" s="5" t="s">
        <v>37</v>
      </c>
    </row>
    <row r="80" spans="3:14">
      <c r="C80" s="7" t="s">
        <v>20</v>
      </c>
      <c r="D80" s="1">
        <v>3.15</v>
      </c>
      <c r="E80" s="8">
        <v>1</v>
      </c>
      <c r="F80" s="9"/>
      <c r="G80" s="1">
        <f>117.54+0.3405</f>
        <v>117.8805</v>
      </c>
      <c r="H80" s="10"/>
      <c r="I80" s="1">
        <f t="shared" ref="I80:I82" si="27">G80</f>
        <v>117.8805</v>
      </c>
      <c r="J80" s="7" t="s">
        <v>18</v>
      </c>
      <c r="K80" s="1">
        <v>0</v>
      </c>
      <c r="L80" s="1">
        <f t="shared" ref="L80:L82" si="28">I80</f>
        <v>117.8805</v>
      </c>
      <c r="M80" s="1">
        <v>0</v>
      </c>
      <c r="N80" s="10"/>
    </row>
    <row r="81" spans="3:14">
      <c r="C81" s="7" t="s">
        <v>21</v>
      </c>
      <c r="D81" s="1">
        <v>3.15</v>
      </c>
      <c r="E81" s="8">
        <v>1</v>
      </c>
      <c r="F81" s="9"/>
      <c r="G81" s="1">
        <f>90.39+0.3405</f>
        <v>90.7305</v>
      </c>
      <c r="H81" s="10"/>
      <c r="I81" s="1">
        <f t="shared" si="27"/>
        <v>90.7305</v>
      </c>
      <c r="J81" s="7" t="s">
        <v>18</v>
      </c>
      <c r="K81" s="1">
        <v>0</v>
      </c>
      <c r="L81" s="1">
        <f t="shared" si="28"/>
        <v>90.7305</v>
      </c>
      <c r="M81" s="1">
        <v>0</v>
      </c>
      <c r="N81" s="10"/>
    </row>
    <row r="82" spans="3:14">
      <c r="C82" s="7" t="s">
        <v>22</v>
      </c>
      <c r="D82" s="1">
        <v>3.15</v>
      </c>
      <c r="E82" s="8">
        <v>1</v>
      </c>
      <c r="F82" s="9"/>
      <c r="G82" s="1">
        <f>40.98+0.3405</f>
        <v>41.3205</v>
      </c>
      <c r="H82" s="10"/>
      <c r="I82" s="1">
        <f t="shared" si="27"/>
        <v>41.3205</v>
      </c>
      <c r="J82" s="7" t="s">
        <v>18</v>
      </c>
      <c r="K82" s="1">
        <v>0</v>
      </c>
      <c r="L82" s="1">
        <f t="shared" si="28"/>
        <v>41.3205</v>
      </c>
      <c r="M82" s="1">
        <v>0</v>
      </c>
      <c r="N82" s="10"/>
    </row>
    <row r="83" spans="3:14">
      <c r="C83" s="11" t="s">
        <v>23</v>
      </c>
      <c r="D83" s="12"/>
      <c r="E83" s="12"/>
      <c r="F83" s="12"/>
      <c r="G83" s="12">
        <f>G79+G80+G81*E81+G82</f>
        <v>395.332</v>
      </c>
      <c r="H83" s="12"/>
      <c r="I83" s="12">
        <f>I79+I80+I81*E81+I82</f>
        <v>395.332</v>
      </c>
      <c r="J83" s="12"/>
      <c r="K83" s="12">
        <f>SUM(K79:K82)</f>
        <v>0</v>
      </c>
      <c r="L83" s="12">
        <f>L79+L80+L81*E81+L82</f>
        <v>395.332</v>
      </c>
      <c r="M83" s="12">
        <f>SUM(M79:M82)</f>
        <v>0</v>
      </c>
      <c r="N83" s="13"/>
    </row>
    <row r="84" spans="3:14">
      <c r="C84" s="7" t="s">
        <v>16</v>
      </c>
      <c r="D84" s="1">
        <v>3.15</v>
      </c>
      <c r="E84" s="8">
        <v>1</v>
      </c>
      <c r="F84" s="5" t="s">
        <v>17</v>
      </c>
      <c r="G84" s="1">
        <f>145.06+0.3405</f>
        <v>145.4005</v>
      </c>
      <c r="H84" s="5" t="s">
        <v>17</v>
      </c>
      <c r="I84" s="1">
        <f>G84</f>
        <v>145.4005</v>
      </c>
      <c r="J84" s="7" t="s">
        <v>18</v>
      </c>
      <c r="K84" s="1">
        <v>0</v>
      </c>
      <c r="L84" s="1">
        <f>I84</f>
        <v>145.4005</v>
      </c>
      <c r="M84" s="1">
        <v>0</v>
      </c>
      <c r="N84" s="5" t="s">
        <v>38</v>
      </c>
    </row>
    <row r="85" spans="3:14">
      <c r="C85" s="7" t="s">
        <v>20</v>
      </c>
      <c r="D85" s="1">
        <v>3.15</v>
      </c>
      <c r="E85" s="8">
        <v>1</v>
      </c>
      <c r="F85" s="9"/>
      <c r="G85" s="1">
        <f>117.54+0.3405</f>
        <v>117.8805</v>
      </c>
      <c r="H85" s="10"/>
      <c r="I85" s="1">
        <f t="shared" ref="I85:I87" si="29">G85</f>
        <v>117.8805</v>
      </c>
      <c r="J85" s="7" t="s">
        <v>18</v>
      </c>
      <c r="K85" s="1">
        <v>0</v>
      </c>
      <c r="L85" s="1">
        <f t="shared" ref="L85:L87" si="30">I85</f>
        <v>117.8805</v>
      </c>
      <c r="M85" s="1">
        <v>0</v>
      </c>
      <c r="N85" s="10"/>
    </row>
    <row r="86" spans="3:14">
      <c r="C86" s="7" t="s">
        <v>21</v>
      </c>
      <c r="D86" s="1">
        <v>3.15</v>
      </c>
      <c r="E86" s="8">
        <v>1</v>
      </c>
      <c r="F86" s="9"/>
      <c r="G86" s="1">
        <f>90.39+0.3405</f>
        <v>90.7305</v>
      </c>
      <c r="H86" s="10"/>
      <c r="I86" s="1">
        <f t="shared" si="29"/>
        <v>90.7305</v>
      </c>
      <c r="J86" s="7" t="s">
        <v>18</v>
      </c>
      <c r="K86" s="1">
        <v>0</v>
      </c>
      <c r="L86" s="1">
        <f t="shared" si="30"/>
        <v>90.7305</v>
      </c>
      <c r="M86" s="1">
        <v>0</v>
      </c>
      <c r="N86" s="10"/>
    </row>
    <row r="87" spans="3:14">
      <c r="C87" s="7" t="s">
        <v>22</v>
      </c>
      <c r="D87" s="1">
        <v>3.15</v>
      </c>
      <c r="E87" s="8">
        <v>1</v>
      </c>
      <c r="F87" s="9"/>
      <c r="G87" s="1">
        <f>40.98+0.3405</f>
        <v>41.3205</v>
      </c>
      <c r="H87" s="10"/>
      <c r="I87" s="1">
        <f t="shared" si="29"/>
        <v>41.3205</v>
      </c>
      <c r="J87" s="7" t="s">
        <v>18</v>
      </c>
      <c r="K87" s="1">
        <v>0</v>
      </c>
      <c r="L87" s="1">
        <f t="shared" si="30"/>
        <v>41.3205</v>
      </c>
      <c r="M87" s="1">
        <v>0</v>
      </c>
      <c r="N87" s="10"/>
    </row>
    <row r="88" spans="3:14">
      <c r="C88" s="11" t="s">
        <v>23</v>
      </c>
      <c r="D88" s="12"/>
      <c r="E88" s="12"/>
      <c r="F88" s="12"/>
      <c r="G88" s="12">
        <f>G84+G85+G86*E86+G87</f>
        <v>395.332</v>
      </c>
      <c r="H88" s="12"/>
      <c r="I88" s="12">
        <f>I84+I85+I86*E86+I87</f>
        <v>395.332</v>
      </c>
      <c r="J88" s="12"/>
      <c r="K88" s="12">
        <f>SUM(K84:K87)</f>
        <v>0</v>
      </c>
      <c r="L88" s="12">
        <f>L84+L85+L86*E86+L87</f>
        <v>395.332</v>
      </c>
      <c r="M88" s="12">
        <f>SUM(M84:M87)</f>
        <v>0</v>
      </c>
      <c r="N88" s="13"/>
    </row>
    <row r="89" spans="3:14">
      <c r="C89" s="7" t="s">
        <v>16</v>
      </c>
      <c r="D89" s="1">
        <v>3.15</v>
      </c>
      <c r="E89" s="8">
        <v>1</v>
      </c>
      <c r="F89" s="5" t="s">
        <v>17</v>
      </c>
      <c r="G89" s="1">
        <f>145.06+0.3405</f>
        <v>145.4005</v>
      </c>
      <c r="H89" s="5" t="s">
        <v>17</v>
      </c>
      <c r="I89" s="1">
        <f>G89</f>
        <v>145.4005</v>
      </c>
      <c r="J89" s="7" t="s">
        <v>18</v>
      </c>
      <c r="K89" s="1">
        <v>0</v>
      </c>
      <c r="L89" s="1">
        <f>I89</f>
        <v>145.4005</v>
      </c>
      <c r="M89" s="1">
        <v>0</v>
      </c>
      <c r="N89" s="5" t="s">
        <v>39</v>
      </c>
    </row>
    <row r="90" spans="3:14">
      <c r="C90" s="7" t="s">
        <v>20</v>
      </c>
      <c r="D90" s="1">
        <v>3.15</v>
      </c>
      <c r="E90" s="8">
        <v>1</v>
      </c>
      <c r="F90" s="9"/>
      <c r="G90" s="1">
        <f>117.54+0.3405</f>
        <v>117.8805</v>
      </c>
      <c r="H90" s="10"/>
      <c r="I90" s="1">
        <f t="shared" ref="I90:I92" si="31">G90</f>
        <v>117.8805</v>
      </c>
      <c r="J90" s="7" t="s">
        <v>18</v>
      </c>
      <c r="K90" s="1">
        <v>0</v>
      </c>
      <c r="L90" s="1">
        <f t="shared" ref="L90:L92" si="32">I90</f>
        <v>117.8805</v>
      </c>
      <c r="M90" s="1">
        <v>0</v>
      </c>
      <c r="N90" s="10"/>
    </row>
    <row r="91" spans="3:14">
      <c r="C91" s="7" t="s">
        <v>21</v>
      </c>
      <c r="D91" s="1">
        <v>3.15</v>
      </c>
      <c r="E91" s="8">
        <v>1</v>
      </c>
      <c r="F91" s="9"/>
      <c r="G91" s="1">
        <f>90.39+0.3405</f>
        <v>90.7305</v>
      </c>
      <c r="H91" s="10"/>
      <c r="I91" s="1">
        <f t="shared" si="31"/>
        <v>90.7305</v>
      </c>
      <c r="J91" s="7" t="s">
        <v>18</v>
      </c>
      <c r="K91" s="1">
        <v>0</v>
      </c>
      <c r="L91" s="1">
        <f t="shared" si="32"/>
        <v>90.7305</v>
      </c>
      <c r="M91" s="1">
        <v>0</v>
      </c>
      <c r="N91" s="10"/>
    </row>
    <row r="92" spans="3:14">
      <c r="C92" s="7" t="s">
        <v>22</v>
      </c>
      <c r="D92" s="1">
        <v>3.15</v>
      </c>
      <c r="E92" s="8">
        <v>1</v>
      </c>
      <c r="F92" s="9"/>
      <c r="G92" s="1">
        <f>40.98+0.3405</f>
        <v>41.3205</v>
      </c>
      <c r="H92" s="10"/>
      <c r="I92" s="1">
        <f t="shared" si="31"/>
        <v>41.3205</v>
      </c>
      <c r="J92" s="7" t="s">
        <v>18</v>
      </c>
      <c r="K92" s="1">
        <v>0</v>
      </c>
      <c r="L92" s="1">
        <f t="shared" si="32"/>
        <v>41.3205</v>
      </c>
      <c r="M92" s="1">
        <v>0</v>
      </c>
      <c r="N92" s="10"/>
    </row>
    <row r="93" spans="3:14">
      <c r="C93" s="11" t="s">
        <v>23</v>
      </c>
      <c r="D93" s="12"/>
      <c r="E93" s="12"/>
      <c r="F93" s="12"/>
      <c r="G93" s="12">
        <f>G89+G90+G91*E91+G92</f>
        <v>395.332</v>
      </c>
      <c r="H93" s="12"/>
      <c r="I93" s="12">
        <f>I89+I90+I91*E91+I92</f>
        <v>395.332</v>
      </c>
      <c r="J93" s="12"/>
      <c r="K93" s="12">
        <f>SUM(K89:K92)</f>
        <v>0</v>
      </c>
      <c r="L93" s="12">
        <f>L89+L90+L91*E91+L92</f>
        <v>395.332</v>
      </c>
      <c r="M93" s="12">
        <f>SUM(M89:M92)</f>
        <v>0</v>
      </c>
      <c r="N93" s="13"/>
    </row>
    <row r="94" spans="3:14">
      <c r="C94" s="7" t="s">
        <v>16</v>
      </c>
      <c r="D94" s="1">
        <v>3.15</v>
      </c>
      <c r="E94" s="8">
        <v>1</v>
      </c>
      <c r="F94" s="5" t="s">
        <v>17</v>
      </c>
      <c r="G94" s="1">
        <f>145.06+0.3405</f>
        <v>145.4005</v>
      </c>
      <c r="H94" s="5" t="s">
        <v>17</v>
      </c>
      <c r="I94" s="1">
        <f>G94</f>
        <v>145.4005</v>
      </c>
      <c r="J94" s="7" t="s">
        <v>18</v>
      </c>
      <c r="K94" s="1">
        <v>0</v>
      </c>
      <c r="L94" s="1">
        <f>I94</f>
        <v>145.4005</v>
      </c>
      <c r="M94" s="1">
        <v>0</v>
      </c>
      <c r="N94" s="5" t="s">
        <v>40</v>
      </c>
    </row>
    <row r="95" spans="3:14">
      <c r="C95" s="7" t="s">
        <v>20</v>
      </c>
      <c r="D95" s="1">
        <v>3.15</v>
      </c>
      <c r="E95" s="8">
        <v>1</v>
      </c>
      <c r="F95" s="9"/>
      <c r="G95" s="1">
        <f>117.54+0.3405</f>
        <v>117.8805</v>
      </c>
      <c r="H95" s="10"/>
      <c r="I95" s="1">
        <f t="shared" ref="I95:I97" si="33">G95</f>
        <v>117.8805</v>
      </c>
      <c r="J95" s="7" t="s">
        <v>18</v>
      </c>
      <c r="K95" s="1">
        <v>0</v>
      </c>
      <c r="L95" s="1">
        <f t="shared" ref="L95:L97" si="34">I95</f>
        <v>117.8805</v>
      </c>
      <c r="M95" s="1">
        <v>0</v>
      </c>
      <c r="N95" s="10"/>
    </row>
    <row r="96" spans="3:14">
      <c r="C96" s="7" t="s">
        <v>21</v>
      </c>
      <c r="D96" s="1">
        <v>3.15</v>
      </c>
      <c r="E96" s="8">
        <v>1</v>
      </c>
      <c r="F96" s="9"/>
      <c r="G96" s="1">
        <f>90.39+0.3405</f>
        <v>90.7305</v>
      </c>
      <c r="H96" s="10"/>
      <c r="I96" s="1">
        <f t="shared" si="33"/>
        <v>90.7305</v>
      </c>
      <c r="J96" s="7" t="s">
        <v>18</v>
      </c>
      <c r="K96" s="1">
        <v>0</v>
      </c>
      <c r="L96" s="1">
        <f t="shared" si="34"/>
        <v>90.7305</v>
      </c>
      <c r="M96" s="1">
        <v>0</v>
      </c>
      <c r="N96" s="10"/>
    </row>
    <row r="97" spans="3:14">
      <c r="C97" s="7" t="s">
        <v>22</v>
      </c>
      <c r="D97" s="1">
        <v>3.15</v>
      </c>
      <c r="E97" s="8">
        <v>1</v>
      </c>
      <c r="F97" s="9"/>
      <c r="G97" s="1">
        <f>40.98+0.3405</f>
        <v>41.3205</v>
      </c>
      <c r="H97" s="10"/>
      <c r="I97" s="1">
        <f t="shared" si="33"/>
        <v>41.3205</v>
      </c>
      <c r="J97" s="7" t="s">
        <v>18</v>
      </c>
      <c r="K97" s="1">
        <v>0</v>
      </c>
      <c r="L97" s="1">
        <f t="shared" si="34"/>
        <v>41.3205</v>
      </c>
      <c r="M97" s="1">
        <v>0</v>
      </c>
      <c r="N97" s="10"/>
    </row>
    <row r="98" spans="3:14">
      <c r="C98" s="11" t="s">
        <v>23</v>
      </c>
      <c r="D98" s="12"/>
      <c r="E98" s="12"/>
      <c r="F98" s="12"/>
      <c r="G98" s="12">
        <f>G94+G95+G96*E96+G97</f>
        <v>395.332</v>
      </c>
      <c r="H98" s="12"/>
      <c r="I98" s="12">
        <f>I94+I95+I96*E96+I97</f>
        <v>395.332</v>
      </c>
      <c r="J98" s="12"/>
      <c r="K98" s="12">
        <f>SUM(K94:K97)</f>
        <v>0</v>
      </c>
      <c r="L98" s="12">
        <f>L94+L95+L96*E96+L97</f>
        <v>395.332</v>
      </c>
      <c r="M98" s="12">
        <f>SUM(M94:M97)</f>
        <v>0</v>
      </c>
      <c r="N98" s="13"/>
    </row>
    <row r="99" spans="3:14">
      <c r="C99" s="7" t="s">
        <v>16</v>
      </c>
      <c r="D99" s="1">
        <v>3.15</v>
      </c>
      <c r="E99" s="8">
        <v>1</v>
      </c>
      <c r="F99" s="5" t="s">
        <v>17</v>
      </c>
      <c r="G99" s="1">
        <f>145.06+0.3405</f>
        <v>145.4005</v>
      </c>
      <c r="H99" s="5" t="s">
        <v>17</v>
      </c>
      <c r="I99" s="1">
        <f>G99</f>
        <v>145.4005</v>
      </c>
      <c r="J99" s="7" t="s">
        <v>18</v>
      </c>
      <c r="K99" s="1">
        <v>0</v>
      </c>
      <c r="L99" s="1">
        <f>I99</f>
        <v>145.4005</v>
      </c>
      <c r="M99" s="1">
        <v>0</v>
      </c>
      <c r="N99" s="5" t="s">
        <v>41</v>
      </c>
    </row>
    <row r="100" spans="3:14">
      <c r="C100" s="7" t="s">
        <v>20</v>
      </c>
      <c r="D100" s="1">
        <v>3.15</v>
      </c>
      <c r="E100" s="8">
        <v>1</v>
      </c>
      <c r="F100" s="9"/>
      <c r="G100" s="1">
        <f>117.54+0.3405</f>
        <v>117.8805</v>
      </c>
      <c r="H100" s="10"/>
      <c r="I100" s="1">
        <f t="shared" ref="I100:I102" si="35">G100</f>
        <v>117.8805</v>
      </c>
      <c r="J100" s="7" t="s">
        <v>18</v>
      </c>
      <c r="K100" s="1">
        <v>0</v>
      </c>
      <c r="L100" s="1">
        <f t="shared" ref="L100:L102" si="36">I100</f>
        <v>117.8805</v>
      </c>
      <c r="M100" s="1">
        <v>0</v>
      </c>
      <c r="N100" s="10"/>
    </row>
    <row r="101" spans="3:14">
      <c r="C101" s="7" t="s">
        <v>21</v>
      </c>
      <c r="D101" s="1">
        <v>3.15</v>
      </c>
      <c r="E101" s="8">
        <v>1</v>
      </c>
      <c r="F101" s="9"/>
      <c r="G101" s="1">
        <f>90.39+0.3405</f>
        <v>90.7305</v>
      </c>
      <c r="H101" s="10"/>
      <c r="I101" s="1">
        <f t="shared" si="35"/>
        <v>90.7305</v>
      </c>
      <c r="J101" s="7" t="s">
        <v>18</v>
      </c>
      <c r="K101" s="1">
        <v>0</v>
      </c>
      <c r="L101" s="1">
        <f t="shared" si="36"/>
        <v>90.7305</v>
      </c>
      <c r="M101" s="1">
        <v>0</v>
      </c>
      <c r="N101" s="10"/>
    </row>
    <row r="102" spans="3:14">
      <c r="C102" s="7" t="s">
        <v>22</v>
      </c>
      <c r="D102" s="1">
        <v>3.15</v>
      </c>
      <c r="E102" s="8">
        <v>1</v>
      </c>
      <c r="F102" s="9"/>
      <c r="G102" s="1">
        <f>40.98+0.3405</f>
        <v>41.3205</v>
      </c>
      <c r="H102" s="10"/>
      <c r="I102" s="1">
        <f t="shared" si="35"/>
        <v>41.3205</v>
      </c>
      <c r="J102" s="7" t="s">
        <v>18</v>
      </c>
      <c r="K102" s="1">
        <v>0</v>
      </c>
      <c r="L102" s="1">
        <f t="shared" si="36"/>
        <v>41.3205</v>
      </c>
      <c r="M102" s="1">
        <v>0</v>
      </c>
      <c r="N102" s="10"/>
    </row>
    <row r="103" spans="3:14">
      <c r="C103" s="11" t="s">
        <v>23</v>
      </c>
      <c r="D103" s="12"/>
      <c r="E103" s="12"/>
      <c r="F103" s="12"/>
      <c r="G103" s="12">
        <f>G99+G100+G101*E101+G102</f>
        <v>395.332</v>
      </c>
      <c r="H103" s="12"/>
      <c r="I103" s="12">
        <f>I99+I100+I101*E101+I102</f>
        <v>395.332</v>
      </c>
      <c r="J103" s="12"/>
      <c r="K103" s="12">
        <f>SUM(K99:K102)</f>
        <v>0</v>
      </c>
      <c r="L103" s="12">
        <f>L99+L100+L101*E101+L102</f>
        <v>395.332</v>
      </c>
      <c r="M103" s="12">
        <f>SUM(M99:M102)</f>
        <v>0</v>
      </c>
      <c r="N103" s="13"/>
    </row>
    <row r="104" spans="3:14">
      <c r="C104" s="7" t="s">
        <v>16</v>
      </c>
      <c r="D104" s="1">
        <v>3.15</v>
      </c>
      <c r="E104" s="8">
        <v>1</v>
      </c>
      <c r="F104" s="5" t="s">
        <v>17</v>
      </c>
      <c r="G104" s="1">
        <f>145.06+0.3405</f>
        <v>145.4005</v>
      </c>
      <c r="H104" s="5" t="s">
        <v>17</v>
      </c>
      <c r="I104" s="1">
        <f>G104</f>
        <v>145.4005</v>
      </c>
      <c r="J104" s="7" t="s">
        <v>18</v>
      </c>
      <c r="K104" s="1">
        <v>0</v>
      </c>
      <c r="L104" s="1">
        <f>I104</f>
        <v>145.4005</v>
      </c>
      <c r="M104" s="1">
        <v>0</v>
      </c>
      <c r="N104" s="5" t="s">
        <v>42</v>
      </c>
    </row>
    <row r="105" spans="3:14">
      <c r="C105" s="7" t="s">
        <v>20</v>
      </c>
      <c r="D105" s="1">
        <v>3.15</v>
      </c>
      <c r="E105" s="8">
        <v>1</v>
      </c>
      <c r="F105" s="9"/>
      <c r="G105" s="1">
        <f>117.54+0.3405</f>
        <v>117.8805</v>
      </c>
      <c r="H105" s="10"/>
      <c r="I105" s="1">
        <f t="shared" ref="I105:I107" si="37">G105</f>
        <v>117.8805</v>
      </c>
      <c r="J105" s="7" t="s">
        <v>18</v>
      </c>
      <c r="K105" s="1">
        <v>0</v>
      </c>
      <c r="L105" s="1">
        <f t="shared" ref="L105:L107" si="38">I105</f>
        <v>117.8805</v>
      </c>
      <c r="M105" s="1">
        <v>0</v>
      </c>
      <c r="N105" s="10"/>
    </row>
    <row r="106" spans="3:14">
      <c r="C106" s="7" t="s">
        <v>21</v>
      </c>
      <c r="D106" s="1">
        <v>3.15</v>
      </c>
      <c r="E106" s="8">
        <v>1</v>
      </c>
      <c r="F106" s="9"/>
      <c r="G106" s="1">
        <f>90.39+0.3405</f>
        <v>90.7305</v>
      </c>
      <c r="H106" s="10"/>
      <c r="I106" s="1">
        <f t="shared" si="37"/>
        <v>90.7305</v>
      </c>
      <c r="J106" s="7" t="s">
        <v>18</v>
      </c>
      <c r="K106" s="1">
        <v>0</v>
      </c>
      <c r="L106" s="1">
        <f t="shared" si="38"/>
        <v>90.7305</v>
      </c>
      <c r="M106" s="1">
        <v>0</v>
      </c>
      <c r="N106" s="10"/>
    </row>
    <row r="107" spans="3:14">
      <c r="C107" s="7" t="s">
        <v>22</v>
      </c>
      <c r="D107" s="1">
        <v>3.15</v>
      </c>
      <c r="E107" s="8">
        <v>1</v>
      </c>
      <c r="F107" s="9"/>
      <c r="G107" s="1">
        <f>40.98+0.3405</f>
        <v>41.3205</v>
      </c>
      <c r="H107" s="10"/>
      <c r="I107" s="1">
        <f t="shared" si="37"/>
        <v>41.3205</v>
      </c>
      <c r="J107" s="7" t="s">
        <v>18</v>
      </c>
      <c r="K107" s="1">
        <v>0</v>
      </c>
      <c r="L107" s="1">
        <f t="shared" si="38"/>
        <v>41.3205</v>
      </c>
      <c r="M107" s="1">
        <v>0</v>
      </c>
      <c r="N107" s="10"/>
    </row>
    <row r="108" spans="3:14">
      <c r="C108" s="11" t="s">
        <v>23</v>
      </c>
      <c r="D108" s="12"/>
      <c r="E108" s="12"/>
      <c r="F108" s="12"/>
      <c r="G108" s="12">
        <f>G104+G105+G106*E106+G107</f>
        <v>395.332</v>
      </c>
      <c r="H108" s="12"/>
      <c r="I108" s="12">
        <f>I104+I105+I106*E106+I107</f>
        <v>395.332</v>
      </c>
      <c r="J108" s="12"/>
      <c r="K108" s="12">
        <f>SUM(K104:K107)</f>
        <v>0</v>
      </c>
      <c r="L108" s="12">
        <f>L104+L105+L106*E106+L107</f>
        <v>395.332</v>
      </c>
      <c r="M108" s="12">
        <f>SUM(M104:M107)</f>
        <v>0</v>
      </c>
      <c r="N108" s="13"/>
    </row>
    <row r="109" spans="3:14">
      <c r="C109" s="7" t="s">
        <v>43</v>
      </c>
      <c r="D109" s="1">
        <v>3.3</v>
      </c>
      <c r="E109" s="8">
        <v>1</v>
      </c>
      <c r="F109" s="9" t="s">
        <v>44</v>
      </c>
      <c r="G109" s="1">
        <v>300</v>
      </c>
      <c r="H109" s="9"/>
      <c r="I109" s="1">
        <f t="shared" ref="I109" si="39">G109</f>
        <v>300</v>
      </c>
      <c r="J109" s="7" t="s">
        <v>18</v>
      </c>
      <c r="K109" s="1">
        <v>0</v>
      </c>
      <c r="L109" s="1">
        <v>0</v>
      </c>
      <c r="M109" s="1">
        <v>300</v>
      </c>
      <c r="N109" s="10"/>
    </row>
    <row r="110" spans="3:14">
      <c r="C110" s="11" t="s">
        <v>23</v>
      </c>
      <c r="D110" s="12"/>
      <c r="E110" s="12"/>
      <c r="F110" s="12"/>
      <c r="G110" s="12">
        <f>G109</f>
        <v>300</v>
      </c>
      <c r="H110" s="12"/>
      <c r="I110" s="12">
        <f>I109</f>
        <v>300</v>
      </c>
      <c r="J110" s="12"/>
      <c r="K110" s="12">
        <f>SUM(K109:K109)</f>
        <v>0</v>
      </c>
      <c r="L110" s="12">
        <f>L109</f>
        <v>0</v>
      </c>
      <c r="M110" s="12">
        <f>SUM(M109:M109)</f>
        <v>300</v>
      </c>
      <c r="N110" s="13"/>
    </row>
    <row r="111" spans="3:14">
      <c r="C111" s="14" t="s">
        <v>45</v>
      </c>
      <c r="D111" s="14"/>
      <c r="E111" s="14"/>
      <c r="F111" s="14"/>
      <c r="G111" s="15">
        <f>SUM(G9:G110)/2</f>
        <v>9788.14</v>
      </c>
      <c r="H111" s="16" t="s">
        <v>45</v>
      </c>
      <c r="I111" s="17">
        <f>SUM(I9:I110)/2</f>
        <v>9788.14</v>
      </c>
      <c r="J111" s="14"/>
      <c r="K111" s="18">
        <f>SUM(K109:K110)</f>
        <v>0</v>
      </c>
      <c r="L111" s="17">
        <f>SUM(L9:L110)/2</f>
        <v>9211.79</v>
      </c>
      <c r="M111" s="17">
        <f>SUM(M9:M110)/2</f>
        <v>576.35</v>
      </c>
      <c r="N111" s="19"/>
    </row>
  </sheetData>
  <mergeCells count="76">
    <mergeCell ref="C4:N4"/>
    <mergeCell ref="C5:H5"/>
    <mergeCell ref="C6:G6"/>
    <mergeCell ref="H6:M6"/>
    <mergeCell ref="H7:I7"/>
    <mergeCell ref="J7:K7"/>
    <mergeCell ref="C111:F111"/>
    <mergeCell ref="C7:C8"/>
    <mergeCell ref="D7:D8"/>
    <mergeCell ref="E7:E8"/>
    <mergeCell ref="F7:F8"/>
    <mergeCell ref="F9:F12"/>
    <mergeCell ref="F14:F17"/>
    <mergeCell ref="F19:F22"/>
    <mergeCell ref="F24:F27"/>
    <mergeCell ref="F29:F32"/>
    <mergeCell ref="F34:F37"/>
    <mergeCell ref="F39:F42"/>
    <mergeCell ref="F44:F47"/>
    <mergeCell ref="F49:F52"/>
    <mergeCell ref="F54:F57"/>
    <mergeCell ref="F59:F62"/>
    <mergeCell ref="F64:F67"/>
    <mergeCell ref="F69:F72"/>
    <mergeCell ref="F74:F77"/>
    <mergeCell ref="F79:F82"/>
    <mergeCell ref="F84:F87"/>
    <mergeCell ref="F89:F92"/>
    <mergeCell ref="F94:F97"/>
    <mergeCell ref="F99:F102"/>
    <mergeCell ref="F104:F107"/>
    <mergeCell ref="G7:G8"/>
    <mergeCell ref="H9:H12"/>
    <mergeCell ref="H14:H17"/>
    <mergeCell ref="H19:H22"/>
    <mergeCell ref="H24:H27"/>
    <mergeCell ref="H29:H32"/>
    <mergeCell ref="H34:H37"/>
    <mergeCell ref="H39:H42"/>
    <mergeCell ref="H44:H47"/>
    <mergeCell ref="H49:H52"/>
    <mergeCell ref="H54:H57"/>
    <mergeCell ref="H59:H62"/>
    <mergeCell ref="H64:H67"/>
    <mergeCell ref="H69:H72"/>
    <mergeCell ref="H74:H77"/>
    <mergeCell ref="H79:H82"/>
    <mergeCell ref="H84:H87"/>
    <mergeCell ref="H89:H92"/>
    <mergeCell ref="H94:H97"/>
    <mergeCell ref="H99:H102"/>
    <mergeCell ref="H104:H107"/>
    <mergeCell ref="L7:L8"/>
    <mergeCell ref="M7:M8"/>
    <mergeCell ref="N7:N8"/>
    <mergeCell ref="N9:N13"/>
    <mergeCell ref="N14:N18"/>
    <mergeCell ref="N19:N23"/>
    <mergeCell ref="N24:N28"/>
    <mergeCell ref="N29:N33"/>
    <mergeCell ref="N34:N38"/>
    <mergeCell ref="N39:N43"/>
    <mergeCell ref="N44:N48"/>
    <mergeCell ref="N49:N53"/>
    <mergeCell ref="N54:N58"/>
    <mergeCell ref="N59:N63"/>
    <mergeCell ref="N64:N68"/>
    <mergeCell ref="N69:N73"/>
    <mergeCell ref="N74:N78"/>
    <mergeCell ref="N79:N83"/>
    <mergeCell ref="N84:N88"/>
    <mergeCell ref="N89:N93"/>
    <mergeCell ref="N94:N98"/>
    <mergeCell ref="N99:N103"/>
    <mergeCell ref="N104:N108"/>
    <mergeCell ref="N109:N1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王楠</cp:lastModifiedBy>
  <dcterms:created xsi:type="dcterms:W3CDTF">2020-09-24T02:15:00Z</dcterms:created>
  <dcterms:modified xsi:type="dcterms:W3CDTF">2020-11-13T08:34:59Z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