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720" windowHeight="11145" activeTab="0"/>
  </bookViews>
  <sheets>
    <sheet name="封面-草" sheetId="1" r:id="rId1"/>
    <sheet name="收支1" sheetId="2" r:id="rId2"/>
    <sheet name="收入2" sheetId="3" r:id="rId3"/>
    <sheet name="任务3" sheetId="4" r:id="rId4"/>
    <sheet name="支出5" sheetId="5" r:id="rId5"/>
    <sheet name="总6" sheetId="6" r:id="rId6"/>
    <sheet name="6-1" sheetId="7" r:id="rId7"/>
    <sheet name="6-2" sheetId="8" r:id="rId8"/>
    <sheet name="6-3" sheetId="9" r:id="rId9"/>
    <sheet name="6-4" sheetId="10" r:id="rId10"/>
    <sheet name="6-5" sheetId="11" r:id="rId11"/>
    <sheet name="采购7" sheetId="12" r:id="rId12"/>
    <sheet name="人员8" sheetId="13" r:id="rId13"/>
  </sheets>
  <definedNames>
    <definedName name="_xlnm.Print_Titles" localSheetId="7">'6-2'!$2:$7</definedName>
    <definedName name="_xlnm.Print_Titles" localSheetId="8">'6-3'!$2:$7</definedName>
    <definedName name="_xlnm.Print_Titles" localSheetId="10">'6-5'!$1:$5</definedName>
    <definedName name="_xlnm.Print_Titles" localSheetId="4">'支出5'!$2:$7</definedName>
  </definedNames>
  <calcPr fullCalcOnLoad="1"/>
</workbook>
</file>

<file path=xl/sharedStrings.xml><?xml version="1.0" encoding="utf-8"?>
<sst xmlns="http://schemas.openxmlformats.org/spreadsheetml/2006/main" count="1244" uniqueCount="422">
  <si>
    <t>部门负责人签章：</t>
  </si>
  <si>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</si>
  <si>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</si>
  <si>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</si>
  <si>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</si>
  <si>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</si>
  <si>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目</t>
  </si>
  <si>
    <t>一、经费拨款</t>
  </si>
  <si>
    <t>一、一般公共服务</t>
  </si>
  <si>
    <t>二、非税收入</t>
  </si>
  <si>
    <t>二、外交</t>
  </si>
  <si>
    <t xml:space="preserve">    政府性基金收入 </t>
  </si>
  <si>
    <t>三、国防</t>
  </si>
  <si>
    <t xml:space="preserve">    专项收入</t>
  </si>
  <si>
    <t>四、公共安全</t>
  </si>
  <si>
    <t xml:space="preserve">    行政事业性收费收入</t>
  </si>
  <si>
    <t>五、教育</t>
  </si>
  <si>
    <t xml:space="preserve">        国库管理的行政事业性收费收入</t>
  </si>
  <si>
    <t>六、科学技术</t>
  </si>
  <si>
    <t xml:space="preserve">        专户管理的行政事业性收费收入</t>
  </si>
  <si>
    <t>七、文化体育与传媒</t>
  </si>
  <si>
    <t xml:space="preserve">    罚没收入</t>
  </si>
  <si>
    <t>八、社会保障和就业</t>
  </si>
  <si>
    <t xml:space="preserve">    国有资本经营收入</t>
  </si>
  <si>
    <t>九、社会保险基金支出</t>
  </si>
  <si>
    <t xml:space="preserve">    国有资源(资产)有偿使用收入</t>
  </si>
  <si>
    <t>十、医疗卫生</t>
  </si>
  <si>
    <t xml:space="preserve">    其他收入</t>
  </si>
  <si>
    <t>十一、节能环保</t>
  </si>
  <si>
    <t>三、贷款转贷回收本金收入</t>
  </si>
  <si>
    <t>十二、城乡社区事务</t>
  </si>
  <si>
    <t>四、债务收入</t>
  </si>
  <si>
    <t>十三、农林水事务</t>
  </si>
  <si>
    <t>五、购房补贴资金</t>
  </si>
  <si>
    <t>十四、交通运输</t>
  </si>
  <si>
    <t>六、单位结余指标</t>
  </si>
  <si>
    <t>十五、资源勘探电力信息等事务</t>
  </si>
  <si>
    <t>七、单位自有资金</t>
  </si>
  <si>
    <t>十六、商业服务业等事务</t>
  </si>
  <si>
    <t>十七、金融监管理等事务</t>
  </si>
  <si>
    <t>十八、地震灾后恢复重建支出</t>
  </si>
  <si>
    <t>十九、国土资源气象等事务</t>
  </si>
  <si>
    <t>二十、住房保障支出</t>
  </si>
  <si>
    <t>二十一、粮油物资储备管理事务</t>
  </si>
  <si>
    <t>二十二、预务费</t>
  </si>
  <si>
    <t>二十三、国债还本付息支出</t>
  </si>
  <si>
    <t>二十四、其他支出</t>
  </si>
  <si>
    <t>二十五、转移性支出</t>
  </si>
  <si>
    <t>本  年  收  入  合  计</t>
  </si>
  <si>
    <t>本  年  支  出  合  计</t>
  </si>
  <si>
    <t>转移性收入</t>
  </si>
  <si>
    <t>结余结转下年支出</t>
  </si>
  <si>
    <t xml:space="preserve">   上年结余收入</t>
  </si>
  <si>
    <t xml:space="preserve">       政府性基金结余</t>
  </si>
  <si>
    <t xml:space="preserve">   政府性基金结余结转</t>
  </si>
  <si>
    <t xml:space="preserve">       预算外结余</t>
  </si>
  <si>
    <t xml:space="preserve">       专项收入结余</t>
  </si>
  <si>
    <t xml:space="preserve">       专项收入结余结转</t>
  </si>
  <si>
    <t xml:space="preserve">       国有资本经营收入结余</t>
  </si>
  <si>
    <t xml:space="preserve">       国有资本经营收入结余结转</t>
  </si>
  <si>
    <t xml:space="preserve">       国有资源(资产)有偿使用收入结余</t>
  </si>
  <si>
    <t xml:space="preserve">       国有资源(资产)有偿使用收入结余结转</t>
  </si>
  <si>
    <t xml:space="preserve">       其他收入结余</t>
  </si>
  <si>
    <t xml:space="preserve">       其他收入结余结转</t>
  </si>
  <si>
    <t xml:space="preserve">       贷款转贷回收本金收入结余</t>
  </si>
  <si>
    <t xml:space="preserve">       贷款转贷回收本金收入结余结转</t>
  </si>
  <si>
    <t xml:space="preserve">       债务收入结余</t>
  </si>
  <si>
    <t xml:space="preserve">       债务收入结余结转</t>
  </si>
  <si>
    <t>收      入      总      计</t>
  </si>
  <si>
    <t>支　　　出　　　总　　　计</t>
  </si>
  <si>
    <t>预算02表</t>
  </si>
  <si>
    <t>收   入   预   算   总  表</t>
  </si>
  <si>
    <t>单位代码</t>
  </si>
  <si>
    <t>单位名称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</si>
  <si>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</si>
  <si>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</si>
  <si>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</si>
  <si>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</si>
  <si>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</si>
  <si>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</si>
  <si>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</si>
  <si>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单位结余指标</t>
  </si>
  <si>
    <t>单位自有资金</t>
  </si>
  <si>
    <t>小计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</si>
  <si>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</si>
  <si>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</si>
  <si>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</si>
  <si>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</si>
  <si>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</si>
  <si>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</si>
  <si>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</si>
  <si>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</t>
  </si>
  <si>
    <t>专户管理</t>
  </si>
  <si>
    <t>**</t>
  </si>
  <si>
    <t>合计</t>
  </si>
  <si>
    <t>社会事务服务中心</t>
  </si>
  <si>
    <t>农业服务中心</t>
  </si>
  <si>
    <t>预算03表</t>
  </si>
  <si>
    <t>单位（项目）名称</t>
  </si>
  <si>
    <t>2015年</t>
  </si>
  <si>
    <t>2016年征收计划</t>
  </si>
  <si>
    <t>说明</t>
  </si>
  <si>
    <t>预算数</t>
  </si>
  <si>
    <t>预计完成数</t>
  </si>
  <si>
    <t>部门自报数</t>
  </si>
  <si>
    <t>财政核定数</t>
  </si>
  <si>
    <t>上缴市国库</t>
  </si>
  <si>
    <t>上缴市财政专户</t>
  </si>
  <si>
    <t>预算05表</t>
  </si>
  <si>
    <t>支出功能分类预算表</t>
  </si>
  <si>
    <t>支出功能代码</t>
  </si>
  <si>
    <t>支出功能(单位)名称</t>
  </si>
  <si>
    <t>类</t>
  </si>
  <si>
    <t>款</t>
  </si>
  <si>
    <t>项</t>
  </si>
  <si>
    <t>201</t>
  </si>
  <si>
    <t>01</t>
  </si>
  <si>
    <t>04</t>
  </si>
  <si>
    <t>03</t>
  </si>
  <si>
    <t>99</t>
  </si>
  <si>
    <t>06</t>
  </si>
  <si>
    <t>204</t>
  </si>
  <si>
    <t>02</t>
  </si>
  <si>
    <t>205</t>
  </si>
  <si>
    <t>206</t>
  </si>
  <si>
    <t>208</t>
  </si>
  <si>
    <t>05</t>
  </si>
  <si>
    <t>08</t>
  </si>
  <si>
    <t>210</t>
  </si>
  <si>
    <t>07</t>
  </si>
  <si>
    <t>211</t>
  </si>
  <si>
    <t>212</t>
  </si>
  <si>
    <t>213</t>
  </si>
  <si>
    <t>42</t>
  </si>
  <si>
    <t>16</t>
  </si>
  <si>
    <t>221</t>
  </si>
  <si>
    <t>227</t>
  </si>
  <si>
    <t>229</t>
  </si>
  <si>
    <t>207</t>
  </si>
  <si>
    <t>支出预算总表</t>
  </si>
  <si>
    <t>资金来源（单位）名称</t>
  </si>
  <si>
    <t>基本支出</t>
  </si>
  <si>
    <t>项目支出</t>
  </si>
  <si>
    <t>工资福利支出</t>
  </si>
  <si>
    <t>商品和服务支出</t>
  </si>
  <si>
    <t>对个人和家庭的补助</t>
  </si>
  <si>
    <t>分流人员</t>
  </si>
  <si>
    <t>市本级</t>
  </si>
  <si>
    <t>补助乡镇</t>
  </si>
  <si>
    <t xml:space="preserve">  社会事务服务中心</t>
  </si>
  <si>
    <t xml:space="preserve">  农业服务中心</t>
  </si>
  <si>
    <t>预算05表之一</t>
  </si>
  <si>
    <t>支出预算表(不含分流人员)</t>
  </si>
  <si>
    <t>单位(科目)名称</t>
  </si>
  <si>
    <t>基本工资</t>
  </si>
  <si>
    <t>津贴补贴</t>
  </si>
  <si>
    <t>绩效工资</t>
  </si>
  <si>
    <t>奖金</t>
  </si>
  <si>
    <t>社会保障缴费</t>
  </si>
  <si>
    <t>其他</t>
  </si>
  <si>
    <t>岗位津贴</t>
  </si>
  <si>
    <t>规范后的津贴补贴</t>
  </si>
  <si>
    <t>其他津贴补贴</t>
  </si>
  <si>
    <t>基本养老保险</t>
  </si>
  <si>
    <t>职业年金</t>
  </si>
  <si>
    <t>医疗保险</t>
  </si>
  <si>
    <t>失业保险</t>
  </si>
  <si>
    <t>工伤保险</t>
  </si>
  <si>
    <t>生育保险</t>
  </si>
  <si>
    <t>公务员医疗补充保险</t>
  </si>
  <si>
    <t xml:space="preserve">    行政运行（政府办公厅（室）及相关机构事务）</t>
  </si>
  <si>
    <t xml:space="preserve">    行政单位医疗</t>
  </si>
  <si>
    <t xml:space="preserve">    行政运行（财政事务）</t>
  </si>
  <si>
    <t xml:space="preserve">    广播</t>
  </si>
  <si>
    <t xml:space="preserve">    事业运行（农业）</t>
  </si>
  <si>
    <t>预算05表之二</t>
  </si>
  <si>
    <t>支出预算表</t>
  </si>
  <si>
    <t>办公费</t>
  </si>
  <si>
    <t>水费</t>
  </si>
  <si>
    <t>电费</t>
  </si>
  <si>
    <t>邮电费</t>
  </si>
  <si>
    <t>交通费</t>
  </si>
  <si>
    <t>差旅费</t>
  </si>
  <si>
    <t>培训费</t>
  </si>
  <si>
    <t>工会经费</t>
  </si>
  <si>
    <t>福利费</t>
  </si>
  <si>
    <t>办公设  备购置</t>
  </si>
  <si>
    <t>综  合       业务费</t>
  </si>
  <si>
    <t>生均公         用经费</t>
  </si>
  <si>
    <t xml:space="preserve">    对村民委员会和村党支部的补助</t>
  </si>
  <si>
    <t>预算05表之三</t>
  </si>
  <si>
    <t>离休费</t>
  </si>
  <si>
    <t>退休费</t>
  </si>
  <si>
    <t>退休费事企差</t>
  </si>
  <si>
    <t>退职（役）费</t>
  </si>
  <si>
    <t>抚恤金</t>
  </si>
  <si>
    <t>遗嘱生活补助</t>
  </si>
  <si>
    <t>其他生活补助</t>
  </si>
  <si>
    <t>公务员补充医疗</t>
  </si>
  <si>
    <t>体检费</t>
  </si>
  <si>
    <t>助学金</t>
  </si>
  <si>
    <t>奖励金</t>
  </si>
  <si>
    <t>住房公积金</t>
  </si>
  <si>
    <t xml:space="preserve">    其他优抚支出</t>
  </si>
  <si>
    <t xml:space="preserve">    公务员医疗补助</t>
  </si>
  <si>
    <t xml:space="preserve">    城乡社区环境卫生</t>
  </si>
  <si>
    <t xml:space="preserve">    住房公积金</t>
  </si>
  <si>
    <t>预算05表之四</t>
  </si>
  <si>
    <t>支出预算表(分流人员)</t>
  </si>
  <si>
    <t>其他工资福利</t>
  </si>
  <si>
    <t>退职费</t>
  </si>
  <si>
    <t>养老保险</t>
  </si>
  <si>
    <t>预算05表之五</t>
  </si>
  <si>
    <t>项目支出预算表</t>
  </si>
  <si>
    <t>项目名称</t>
  </si>
  <si>
    <t>项目类别</t>
  </si>
  <si>
    <t>项目类型</t>
  </si>
  <si>
    <t>金额</t>
  </si>
  <si>
    <t>项目备注</t>
  </si>
  <si>
    <t/>
  </si>
  <si>
    <t xml:space="preserve">    其他节能环保支出</t>
  </si>
  <si>
    <t xml:space="preserve">    人大会议</t>
  </si>
  <si>
    <t xml:space="preserve">    其他政府办公厅（室）及相关机构事务支出</t>
  </si>
  <si>
    <t xml:space="preserve">    其他农业支出</t>
  </si>
  <si>
    <t xml:space="preserve">    农田水利</t>
  </si>
  <si>
    <t xml:space="preserve">    其他公共卫生支出</t>
  </si>
  <si>
    <t xml:space="preserve">    其他科学技术支出</t>
  </si>
  <si>
    <t xml:space="preserve">    其他计划生育事务支出</t>
  </si>
  <si>
    <t xml:space="preserve">    其他财政事务支出</t>
  </si>
  <si>
    <t xml:space="preserve">    年初预留</t>
  </si>
  <si>
    <t>预留资金</t>
  </si>
  <si>
    <t xml:space="preserve">    预备费</t>
  </si>
  <si>
    <t>预备费</t>
  </si>
  <si>
    <t>预算06表</t>
  </si>
  <si>
    <t>政府采购预算表</t>
  </si>
  <si>
    <t>资金来源</t>
  </si>
  <si>
    <t>位（科目）名?</t>
  </si>
  <si>
    <t>项目内容</t>
  </si>
  <si>
    <t>预算07表</t>
  </si>
  <si>
    <t>基本数字表</t>
  </si>
  <si>
    <t>单位：人、辆</t>
  </si>
  <si>
    <t>编  制  人  数</t>
  </si>
  <si>
    <t>实    有    人    数</t>
  </si>
  <si>
    <t>车辆情况</t>
  </si>
  <si>
    <t>电话情况</t>
  </si>
  <si>
    <t>在校生实有数</t>
  </si>
  <si>
    <t>公务员</t>
  </si>
  <si>
    <t>项               目</t>
  </si>
  <si>
    <t xml:space="preserve">                                      征收计划表</t>
  </si>
  <si>
    <t>分流
人员</t>
  </si>
  <si>
    <t>离休
人员</t>
  </si>
  <si>
    <t>退休
人员</t>
  </si>
  <si>
    <t>遗属
人员</t>
  </si>
  <si>
    <t>车辆
编制</t>
  </si>
  <si>
    <t>公务用
车编制</t>
  </si>
  <si>
    <t>特殊
车编</t>
  </si>
  <si>
    <t>执法用
车编制</t>
  </si>
  <si>
    <t>实有车
辆数</t>
  </si>
  <si>
    <t>财政核
定电话数</t>
  </si>
  <si>
    <t>单位实有
电话数</t>
  </si>
  <si>
    <t>行政
编制</t>
  </si>
  <si>
    <t>事业
编制</t>
  </si>
  <si>
    <t>工勤
编制</t>
  </si>
  <si>
    <t>在职
人员</t>
  </si>
  <si>
    <t>行政
人员</t>
  </si>
  <si>
    <t>参公
人员</t>
  </si>
  <si>
    <t>事业
人员</t>
  </si>
  <si>
    <t>工勤
人员</t>
  </si>
  <si>
    <t>公务员
退休人员</t>
  </si>
  <si>
    <t>行政单位
工勤退休人员</t>
  </si>
  <si>
    <t>事业单位
退休人员</t>
  </si>
  <si>
    <t>镇农场</t>
  </si>
  <si>
    <t>镇农场</t>
  </si>
  <si>
    <t>贷款转贷回收本金收入</t>
  </si>
  <si>
    <t xml:space="preserve">    其他林业支出</t>
  </si>
  <si>
    <t xml:space="preserve">    其他普通教育支出</t>
  </si>
  <si>
    <t>计生专项</t>
  </si>
  <si>
    <t xml:space="preserve">    其他文化支出</t>
  </si>
  <si>
    <t>打击违章建筑经费</t>
  </si>
  <si>
    <t>业务费</t>
  </si>
  <si>
    <t xml:space="preserve">  大茂镇政府</t>
  </si>
  <si>
    <t xml:space="preserve">  大茂财政所</t>
  </si>
  <si>
    <t>群乐村委会</t>
  </si>
  <si>
    <t>袁水村委会</t>
  </si>
  <si>
    <t>大联村委会</t>
  </si>
  <si>
    <t>联益村委会</t>
  </si>
  <si>
    <t>联光村委会</t>
  </si>
  <si>
    <t>红庄村委会</t>
  </si>
  <si>
    <t>群星村委会</t>
  </si>
  <si>
    <t>群爱村委会</t>
  </si>
  <si>
    <t>红石村委会</t>
  </si>
  <si>
    <t>联民村委会</t>
  </si>
  <si>
    <t>镇农场</t>
  </si>
  <si>
    <t>大茂镇政府</t>
  </si>
  <si>
    <t>大茂财政所</t>
  </si>
  <si>
    <t xml:space="preserve">  龙尾镇新群村民委员会</t>
  </si>
  <si>
    <t xml:space="preserve">    机关事业单位基本养老保险缴费支出</t>
  </si>
  <si>
    <t xml:space="preserve">  大茂镇政府</t>
  </si>
  <si>
    <t xml:space="preserve">  大茂财政所</t>
  </si>
  <si>
    <t>龙尾村委会</t>
  </si>
  <si>
    <t>龙尾村委会</t>
  </si>
  <si>
    <t xml:space="preserve">  群乐村民委员会</t>
  </si>
  <si>
    <t>群乐村委会</t>
  </si>
  <si>
    <t xml:space="preserve">  袁水村民委员会</t>
  </si>
  <si>
    <t>袁水村委会</t>
  </si>
  <si>
    <t xml:space="preserve">  大联村民委员会</t>
  </si>
  <si>
    <t>大联村委会</t>
  </si>
  <si>
    <t xml:space="preserve">  联益村民委员会</t>
  </si>
  <si>
    <t>联益村委会</t>
  </si>
  <si>
    <t xml:space="preserve">  联光村民委员会</t>
  </si>
  <si>
    <t>联光村委会</t>
  </si>
  <si>
    <t xml:space="preserve">  红庄村民委员会</t>
  </si>
  <si>
    <t>红庄村委会</t>
  </si>
  <si>
    <t xml:space="preserve">  群星村民委员会</t>
  </si>
  <si>
    <t>群星村委会</t>
  </si>
  <si>
    <t xml:space="preserve">  群爱村民委员会</t>
  </si>
  <si>
    <t>群爱村委会</t>
  </si>
  <si>
    <t xml:space="preserve">  红石村民委员会</t>
  </si>
  <si>
    <t>红石村委会</t>
  </si>
  <si>
    <t xml:space="preserve">  联民村民委员会</t>
  </si>
  <si>
    <t>联民村委会</t>
  </si>
  <si>
    <t>607001</t>
  </si>
  <si>
    <t xml:space="preserve">  607001</t>
  </si>
  <si>
    <t>607002</t>
  </si>
  <si>
    <t>607003</t>
  </si>
  <si>
    <t>607004</t>
  </si>
  <si>
    <t>607001</t>
  </si>
  <si>
    <t xml:space="preserve">  大茂镇政府</t>
  </si>
  <si>
    <t xml:space="preserve">  607001</t>
  </si>
  <si>
    <t>冬修水利</t>
  </si>
  <si>
    <t>城镇环境卫生综合整治</t>
  </si>
  <si>
    <t>人大会议</t>
  </si>
  <si>
    <t>节能减排经费</t>
  </si>
  <si>
    <t>科学技术</t>
  </si>
  <si>
    <t>村财镇代理业务工作经费</t>
  </si>
  <si>
    <t>文化下乡、文化室工作经费</t>
  </si>
  <si>
    <t>森林防火工作经费</t>
  </si>
  <si>
    <t>教育税改安排经费</t>
  </si>
  <si>
    <t>教育事业建设</t>
  </si>
  <si>
    <t>计划生育工作经费</t>
  </si>
  <si>
    <t>乡村优抚（专项）</t>
  </si>
  <si>
    <t>607002</t>
  </si>
  <si>
    <t xml:space="preserve">  大茂财政所</t>
  </si>
  <si>
    <t xml:space="preserve">  607002</t>
  </si>
  <si>
    <t>05</t>
  </si>
  <si>
    <t>11</t>
  </si>
  <si>
    <t>11</t>
  </si>
  <si>
    <t>01</t>
  </si>
  <si>
    <t>210</t>
  </si>
  <si>
    <t>11</t>
  </si>
  <si>
    <t>03</t>
  </si>
  <si>
    <t>210</t>
  </si>
  <si>
    <t>单位名称：大茂镇</t>
  </si>
  <si>
    <t xml:space="preserve">    归口管理的行政单位离退休</t>
  </si>
  <si>
    <t>04</t>
  </si>
  <si>
    <t>巩卫创文</t>
  </si>
  <si>
    <t xml:space="preserve">    村邮站运营费用</t>
  </si>
  <si>
    <t>99</t>
  </si>
  <si>
    <t>211</t>
  </si>
  <si>
    <t>213</t>
  </si>
  <si>
    <t>05</t>
  </si>
  <si>
    <t>01</t>
  </si>
  <si>
    <t xml:space="preserve">  龙尾镇新群村民委员会</t>
  </si>
  <si>
    <t xml:space="preserve">  群乐村民委员会</t>
  </si>
  <si>
    <t xml:space="preserve">  袁水村民委员会</t>
  </si>
  <si>
    <t xml:space="preserve">  大联村民委员会</t>
  </si>
  <si>
    <t xml:space="preserve">  联益村民委员会</t>
  </si>
  <si>
    <t xml:space="preserve">  联光村民委员会</t>
  </si>
  <si>
    <t xml:space="preserve">  红庄村民委员会</t>
  </si>
  <si>
    <t xml:space="preserve">  群星村民委员会</t>
  </si>
  <si>
    <t xml:space="preserve">  群爱村民委员会</t>
  </si>
  <si>
    <t xml:space="preserve">  红石村民委员会</t>
  </si>
  <si>
    <t xml:space="preserve">  联民村民委员会</t>
  </si>
  <si>
    <t xml:space="preserve">    住房公积金</t>
  </si>
  <si>
    <t xml:space="preserve">    行政单位医疗</t>
  </si>
  <si>
    <t xml:space="preserve">    公务员医疗补助</t>
  </si>
  <si>
    <t xml:space="preserve">    行政运行（财政事务）</t>
  </si>
  <si>
    <t xml:space="preserve">    其他财政事务支出</t>
  </si>
  <si>
    <t xml:space="preserve">    其他优抚支出</t>
  </si>
  <si>
    <t>607002</t>
  </si>
  <si>
    <t xml:space="preserve">    行政运行（政府办公厅（室）及相关机构事务）</t>
  </si>
  <si>
    <t xml:space="preserve">    归口管理的行政单位离退休</t>
  </si>
  <si>
    <t xml:space="preserve">    事业单位医疗</t>
  </si>
  <si>
    <t>03</t>
  </si>
  <si>
    <t>本表共计 17 页</t>
  </si>
  <si>
    <t>201</t>
  </si>
  <si>
    <t>2020年万宁市市本级部门预算表</t>
  </si>
  <si>
    <t>编成日期(单位印章)：  2020年  3  月  20  日</t>
  </si>
  <si>
    <t>2020年预算</t>
  </si>
  <si>
    <t xml:space="preserve">    农村道路建设</t>
  </si>
  <si>
    <t xml:space="preserve"> 城乡道路建设维护</t>
  </si>
  <si>
    <t xml:space="preserve">     其他一般公共服务支出</t>
  </si>
  <si>
    <t>安全生产（含应急管理）</t>
  </si>
  <si>
    <t xml:space="preserve">     其他公安支出</t>
  </si>
  <si>
    <t>社会综合治安管理</t>
  </si>
  <si>
    <t>禁毒经费</t>
  </si>
  <si>
    <t xml:space="preserve">    其他公安支出</t>
  </si>
  <si>
    <t>扫黑除恶经费</t>
  </si>
  <si>
    <t>镇政府日常业务费</t>
  </si>
  <si>
    <t>防疫工作经费（含卫生防控）</t>
  </si>
  <si>
    <t>乡村振兴工作经费</t>
  </si>
  <si>
    <t xml:space="preserve">    其他扶贫支出</t>
  </si>
  <si>
    <t>扶贫工作经费</t>
  </si>
  <si>
    <t xml:space="preserve">    其他农业支出</t>
  </si>
  <si>
    <t>农房报建工作经费（含农厕改造）</t>
  </si>
  <si>
    <t>基层组织建设</t>
  </si>
  <si>
    <t xml:space="preserve">    其他农林水支出</t>
  </si>
  <si>
    <t>镇农场生活补贴工作经费</t>
  </si>
  <si>
    <t xml:space="preserve">    其他自然生态保护支出</t>
  </si>
  <si>
    <t>生态环境保护工作经费</t>
  </si>
  <si>
    <t xml:space="preserve">    机关事业单位基本养老保险缴费支出</t>
  </si>
  <si>
    <t xml:space="preserve">    农村道路建设</t>
  </si>
  <si>
    <t xml:space="preserve">     其他一般公共服务支出</t>
  </si>
  <si>
    <t xml:space="preserve">     其他公安支出</t>
  </si>
  <si>
    <t xml:space="preserve">    其他公安支出</t>
  </si>
  <si>
    <t xml:space="preserve">    其他扶贫支出</t>
  </si>
  <si>
    <t xml:space="preserve">    其他农业支出</t>
  </si>
  <si>
    <t xml:space="preserve">    其他农林水支出</t>
  </si>
  <si>
    <t xml:space="preserve">    其他自然生态保护支出</t>
  </si>
  <si>
    <t xml:space="preserve">    村邮站运营费用</t>
  </si>
  <si>
    <t xml:space="preserve">   制表人签章：</t>
  </si>
  <si>
    <t xml:space="preserve">  财务负责人签章：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</si>
</sst>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0_ "/>
    <numFmt numFmtId="186" formatCode="0.00_ "/>
    <numFmt numFmtId="187" formatCode="0.0_ "/>
    <numFmt numFmtId="188" formatCode="#,##0.0"/>
    <numFmt numFmtId="189" formatCode="#,##0.0_ "/>
    <numFmt numFmtId="190" formatCode="* #,##0.00;* \-#,##0.00;* &quot;&quot;??;@"/>
    <numFmt numFmtId="191" formatCode=";;"/>
    <numFmt numFmtId="192" formatCode="0;_�"/>
    <numFmt numFmtId="193" formatCode="0;_尀"/>
    <numFmt numFmtId="194" formatCode="0_ "/>
    <numFmt numFmtId="195" formatCode="0;_됀"/>
    <numFmt numFmtId="196" formatCode="0;_栀"/>
    <numFmt numFmtId="197" formatCode="0;_Ѐ"/>
    <numFmt numFmtId="198" formatCode="0;_ࠀ"/>
    <numFmt numFmtId="199" formatCode="0;_怀"/>
    <numFmt numFmtId="200" formatCode="#,##0_ "/>
    <numFmt numFmtId="201" formatCode="0.0;_Ѐ"/>
  </numFmts>
  <fonts count="32">
    <font>
      <sz val="12"/>
      <name val="宋体"/>
      <family val="0"/>
    </font>
    <font>
      <b/>
      <sz val="28"/>
      <name val="宋体"/>
      <family val="0"/>
    </font>
    <font>
      <b/>
      <sz val="36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24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187" fontId="0" fillId="24" borderId="10" xfId="0" applyNumberForma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188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89" fontId="9" fillId="0" borderId="10" xfId="0" applyNumberFormat="1" applyFont="1" applyBorder="1" applyAlignment="1">
      <alignment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90" fontId="9" fillId="0" borderId="0" xfId="0" applyNumberFormat="1" applyFont="1" applyFill="1" applyAlignment="1">
      <alignment horizontal="right" vertical="center"/>
    </xf>
    <xf numFmtId="0" fontId="28" fillId="0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 wrapText="1"/>
      <protection/>
    </xf>
    <xf numFmtId="191" fontId="9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187" fontId="0" fillId="0" borderId="10" xfId="0" applyNumberForma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right" vertical="center"/>
    </xf>
    <xf numFmtId="194" fontId="0" fillId="0" borderId="10" xfId="0" applyNumberFormat="1" applyBorder="1" applyAlignment="1">
      <alignment vertical="center"/>
    </xf>
    <xf numFmtId="0" fontId="0" fillId="0" borderId="13" xfId="0" applyFill="1" applyBorder="1" applyAlignment="1">
      <alignment vertical="center"/>
    </xf>
    <xf numFmtId="197" fontId="0" fillId="0" borderId="10" xfId="0" applyNumberFormat="1" applyBorder="1" applyAlignment="1">
      <alignment vertical="center"/>
    </xf>
    <xf numFmtId="197" fontId="9" fillId="0" borderId="10" xfId="0" applyNumberFormat="1" applyFont="1" applyBorder="1" applyAlignment="1">
      <alignment vertical="center"/>
    </xf>
    <xf numFmtId="184" fontId="0" fillId="0" borderId="0" xfId="0" applyNumberFormat="1" applyAlignment="1">
      <alignment vertical="center"/>
    </xf>
    <xf numFmtId="200" fontId="9" fillId="0" borderId="10" xfId="0" applyNumberFormat="1" applyFont="1" applyBorder="1" applyAlignment="1">
      <alignment vertical="center"/>
    </xf>
    <xf numFmtId="3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24" borderId="10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188" fontId="9" fillId="0" borderId="11" xfId="0" applyNumberFormat="1" applyFont="1" applyFill="1" applyBorder="1" applyAlignment="1" applyProtection="1">
      <alignment horizontal="right" vertical="center" wrapText="1"/>
      <protection/>
    </xf>
    <xf numFmtId="184" fontId="9" fillId="0" borderId="0" xfId="0" applyNumberFormat="1" applyFont="1" applyFill="1" applyAlignment="1">
      <alignment vertical="center"/>
    </xf>
    <xf numFmtId="49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187" fontId="9" fillId="0" borderId="10" xfId="0" applyNumberFormat="1" applyFont="1" applyFill="1" applyBorder="1" applyAlignment="1">
      <alignment vertical="center"/>
    </xf>
    <xf numFmtId="184" fontId="9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/>
    </xf>
    <xf numFmtId="197" fontId="0" fillId="0" borderId="10" xfId="0" applyNumberFormat="1" applyFill="1" applyBorder="1" applyAlignment="1">
      <alignment vertical="center"/>
    </xf>
    <xf numFmtId="196" fontId="0" fillId="0" borderId="10" xfId="0" applyNumberFormat="1" applyFill="1" applyBorder="1" applyAlignment="1">
      <alignment vertical="center"/>
    </xf>
    <xf numFmtId="194" fontId="0" fillId="0" borderId="10" xfId="0" applyNumberFormat="1" applyFill="1" applyBorder="1" applyAlignment="1">
      <alignment vertical="center"/>
    </xf>
    <xf numFmtId="193" fontId="0" fillId="0" borderId="10" xfId="0" applyNumberFormat="1" applyFill="1" applyBorder="1" applyAlignment="1">
      <alignment vertical="center"/>
    </xf>
    <xf numFmtId="196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99" fontId="0" fillId="0" borderId="1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horizontal="right" vertical="center"/>
    </xf>
    <xf numFmtId="0" fontId="3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3:T13"/>
  <sheetViews>
    <sheetView tabSelected="1" zoomScalePageLayoutView="0" workbookViewId="0" topLeftCell="A1">
      <selection activeCell="K14" sqref="K14"/>
    </sheetView>
  </sheetViews>
  <sheetFormatPr defaultColWidth="9.00390625" defaultRowHeight="14.25"/>
  <cols>
    <col min="15" max="15" width="19.00390625" style="0" customWidth="1"/>
  </cols>
  <sheetData>
    <row r="3" spans="15:18" ht="43.5" customHeight="1">
      <c r="O3" t="s">
        <v>384</v>
      </c>
      <c r="P3" s="70"/>
      <c r="Q3" s="70"/>
      <c r="R3" s="70"/>
    </row>
    <row r="4" spans="16:18" ht="43.5" customHeight="1">
      <c r="P4" s="4"/>
      <c r="Q4" s="4"/>
      <c r="R4" s="4"/>
    </row>
    <row r="5" spans="1:20" ht="46.5">
      <c r="A5" s="71" t="s">
        <v>386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4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35.25">
      <c r="B7" s="72" t="s">
        <v>352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11" spans="1:20" ht="51.75" customHeight="1">
      <c r="A11" s="73" t="s">
        <v>387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51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15" ht="25.5">
      <c r="A13" s="2"/>
      <c r="B13" s="2"/>
      <c r="C13" s="2" t="s">
        <v>0</v>
      </c>
      <c r="D13" s="2"/>
      <c r="E13" s="2"/>
      <c r="F13" s="2"/>
      <c r="G13" s="2"/>
      <c r="H13" s="2"/>
      <c r="I13" s="2" t="s">
        <v>421</v>
      </c>
      <c r="J13" s="2"/>
      <c r="K13" s="2"/>
      <c r="L13" s="2"/>
      <c r="M13" s="2"/>
      <c r="N13" s="2"/>
      <c r="O13" s="2" t="s">
        <v>420</v>
      </c>
    </row>
  </sheetData>
  <sheetProtection/>
  <mergeCells count="4">
    <mergeCell ref="P3:R3"/>
    <mergeCell ref="A5:T5"/>
    <mergeCell ref="B7:T7"/>
    <mergeCell ref="A11:T11"/>
  </mergeCells>
  <printOptions/>
  <pageMargins left="0.5511811023622047" right="0.7480314960629921" top="0.984251968503937" bottom="0.984251968503937" header="0.5118110236220472" footer="0.5118110236220472"/>
  <pageSetup horizontalDpi="180" verticalDpi="18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V16"/>
  <sheetViews>
    <sheetView zoomScalePageLayoutView="0" workbookViewId="0" topLeftCell="A1">
      <selection activeCell="B18" sqref="B18"/>
    </sheetView>
  </sheetViews>
  <sheetFormatPr defaultColWidth="9.00390625" defaultRowHeight="14.25"/>
  <cols>
    <col min="2" max="2" width="4.125" style="0" customWidth="1"/>
    <col min="3" max="3" width="3.75390625" style="0" customWidth="1"/>
    <col min="4" max="4" width="4.25390625" style="0" customWidth="1"/>
    <col min="5" max="5" width="13.00390625" style="0" customWidth="1"/>
    <col min="6" max="6" width="11.50390625" style="0" customWidth="1"/>
    <col min="7" max="7" width="8.50390625" style="0" customWidth="1"/>
    <col min="8" max="8" width="9.50390625" style="0" bestFit="1" customWidth="1"/>
    <col min="9" max="9" width="7.875" style="0" customWidth="1"/>
    <col min="10" max="10" width="11.625" style="0" customWidth="1"/>
    <col min="11" max="11" width="9.50390625" style="0" bestFit="1" customWidth="1"/>
    <col min="12" max="12" width="11.375" style="0" customWidth="1"/>
    <col min="13" max="14" width="9.50390625" style="0" bestFit="1" customWidth="1"/>
    <col min="15" max="15" width="7.375" style="0" customWidth="1"/>
    <col min="16" max="16" width="7.75390625" style="0" customWidth="1"/>
    <col min="17" max="17" width="7.875" style="0" customWidth="1"/>
    <col min="18" max="18" width="11.375" style="0" bestFit="1" customWidth="1"/>
    <col min="19" max="19" width="11.125" style="0" customWidth="1"/>
    <col min="20" max="20" width="6.375" style="0" bestFit="1" customWidth="1"/>
    <col min="21" max="21" width="9.625" style="0" bestFit="1" customWidth="1"/>
    <col min="22" max="22" width="4.75390625" style="0" bestFit="1" customWidth="1"/>
  </cols>
  <sheetData>
    <row r="1" spans="19:22" ht="24.75" customHeight="1">
      <c r="S1" s="76" t="s">
        <v>207</v>
      </c>
      <c r="T1" s="76"/>
      <c r="U1" s="76"/>
      <c r="V1" s="76"/>
    </row>
    <row r="2" spans="1:22" ht="44.25" customHeight="1">
      <c r="A2" s="74" t="s">
        <v>208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9:22" ht="23.25" customHeight="1">
      <c r="S3" s="77" t="s">
        <v>3</v>
      </c>
      <c r="T3" s="77"/>
      <c r="U3" s="77"/>
      <c r="V3" s="77"/>
    </row>
    <row r="4" spans="1:22" ht="24.75" customHeight="1">
      <c r="A4" s="7" t="s">
        <v>72</v>
      </c>
      <c r="B4" s="7" t="s">
        <v>110</v>
      </c>
      <c r="C4" s="7"/>
      <c r="D4" s="7"/>
      <c r="E4" s="7" t="s">
        <v>153</v>
      </c>
      <c r="F4" s="7" t="s">
        <v>143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 t="s">
        <v>145</v>
      </c>
      <c r="T4" s="7"/>
      <c r="U4" s="7"/>
      <c r="V4" s="7"/>
    </row>
    <row r="5" spans="1:22" ht="24.75" customHeight="1">
      <c r="A5" s="7"/>
      <c r="B5" s="7" t="s">
        <v>112</v>
      </c>
      <c r="C5" s="7" t="s">
        <v>113</v>
      </c>
      <c r="D5" s="7" t="s">
        <v>114</v>
      </c>
      <c r="E5" s="7"/>
      <c r="F5" s="7" t="s">
        <v>94</v>
      </c>
      <c r="G5" s="7" t="s">
        <v>154</v>
      </c>
      <c r="H5" s="7" t="s">
        <v>155</v>
      </c>
      <c r="I5" s="7"/>
      <c r="J5" s="7"/>
      <c r="K5" s="7" t="s">
        <v>156</v>
      </c>
      <c r="L5" s="7" t="s">
        <v>158</v>
      </c>
      <c r="M5" s="7"/>
      <c r="N5" s="7"/>
      <c r="O5" s="7"/>
      <c r="P5" s="7"/>
      <c r="Q5" s="7"/>
      <c r="R5" s="7" t="s">
        <v>209</v>
      </c>
      <c r="S5" s="7" t="s">
        <v>83</v>
      </c>
      <c r="T5" s="7" t="s">
        <v>210</v>
      </c>
      <c r="U5" s="7" t="s">
        <v>202</v>
      </c>
      <c r="V5" s="7" t="s">
        <v>159</v>
      </c>
    </row>
    <row r="6" spans="1:22" ht="24.75" customHeight="1">
      <c r="A6" s="7"/>
      <c r="B6" s="7"/>
      <c r="C6" s="7"/>
      <c r="D6" s="7"/>
      <c r="E6" s="7"/>
      <c r="F6" s="7"/>
      <c r="G6" s="7"/>
      <c r="H6" s="7" t="s">
        <v>83</v>
      </c>
      <c r="I6" s="7" t="s">
        <v>160</v>
      </c>
      <c r="J6" s="7" t="s">
        <v>162</v>
      </c>
      <c r="K6" s="7"/>
      <c r="L6" s="7" t="s">
        <v>83</v>
      </c>
      <c r="M6" s="7" t="s">
        <v>211</v>
      </c>
      <c r="N6" s="7" t="s">
        <v>165</v>
      </c>
      <c r="O6" s="7" t="s">
        <v>166</v>
      </c>
      <c r="P6" s="7" t="s">
        <v>167</v>
      </c>
      <c r="Q6" s="7" t="s">
        <v>168</v>
      </c>
      <c r="R6" s="7"/>
      <c r="S6" s="7"/>
      <c r="T6" s="7"/>
      <c r="U6" s="7"/>
      <c r="V6" s="7"/>
    </row>
    <row r="7" spans="1:22" ht="24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4.75" customHeight="1">
      <c r="A8" s="7" t="s">
        <v>93</v>
      </c>
      <c r="B8" s="7" t="s">
        <v>93</v>
      </c>
      <c r="C8" s="7" t="s">
        <v>93</v>
      </c>
      <c r="D8" s="7" t="s">
        <v>93</v>
      </c>
      <c r="E8" s="7" t="s">
        <v>93</v>
      </c>
      <c r="F8" s="7">
        <v>1</v>
      </c>
      <c r="G8" s="7">
        <v>2</v>
      </c>
      <c r="H8" s="7">
        <v>3</v>
      </c>
      <c r="I8" s="7">
        <v>4</v>
      </c>
      <c r="J8" s="7">
        <v>5</v>
      </c>
      <c r="K8" s="7">
        <v>6</v>
      </c>
      <c r="L8" s="7">
        <v>7</v>
      </c>
      <c r="M8" s="7">
        <v>8</v>
      </c>
      <c r="N8" s="7">
        <v>9</v>
      </c>
      <c r="O8" s="7">
        <v>10</v>
      </c>
      <c r="P8" s="7">
        <v>11</v>
      </c>
      <c r="Q8" s="7">
        <v>12</v>
      </c>
      <c r="R8" s="7">
        <v>13</v>
      </c>
      <c r="S8" s="7">
        <v>14</v>
      </c>
      <c r="T8" s="7">
        <v>15</v>
      </c>
      <c r="U8" s="7">
        <v>16</v>
      </c>
      <c r="V8" s="7">
        <v>17</v>
      </c>
    </row>
    <row r="9" spans="1:22" ht="24.75" customHeight="1">
      <c r="A9" s="7"/>
      <c r="B9" s="7"/>
      <c r="C9" s="7"/>
      <c r="D9" s="7"/>
      <c r="E9" s="7" t="s">
        <v>94</v>
      </c>
      <c r="F9" s="7">
        <f aca="true" t="shared" si="0" ref="F9:V9">SUM(F10)</f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0</v>
      </c>
      <c r="U9" s="7">
        <f t="shared" si="0"/>
        <v>0</v>
      </c>
      <c r="V9" s="7">
        <f t="shared" si="0"/>
        <v>0</v>
      </c>
    </row>
    <row r="10" spans="1:22" ht="24.75" customHeight="1">
      <c r="A10" s="7"/>
      <c r="B10" s="7"/>
      <c r="C10" s="7"/>
      <c r="D10" s="7"/>
      <c r="E10" s="7"/>
      <c r="F10" s="7">
        <f>SUM(F11)</f>
        <v>0</v>
      </c>
      <c r="G10" s="7">
        <f>SUM(G11)</f>
        <v>0</v>
      </c>
      <c r="H10" s="7">
        <f>SUM(H11)</f>
        <v>0</v>
      </c>
      <c r="I10" s="7">
        <f aca="true" t="shared" si="1" ref="I10:V10">SUM(I11)</f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</row>
    <row r="11" spans="1:22" ht="24.75" customHeight="1">
      <c r="A11" s="7"/>
      <c r="B11" s="7"/>
      <c r="C11" s="7"/>
      <c r="D11" s="7"/>
      <c r="E11" s="7"/>
      <c r="F11" s="7">
        <f aca="true" t="shared" si="2" ref="F11:V11">SUM(F12:F14)</f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 t="shared" si="2"/>
        <v>0</v>
      </c>
      <c r="S11" s="7">
        <f t="shared" si="2"/>
        <v>0</v>
      </c>
      <c r="T11" s="7">
        <f t="shared" si="2"/>
        <v>0</v>
      </c>
      <c r="U11" s="7">
        <f t="shared" si="2"/>
        <v>0</v>
      </c>
      <c r="V11" s="7">
        <f t="shared" si="2"/>
        <v>0</v>
      </c>
    </row>
    <row r="12" spans="1:22" ht="24.75" customHeight="1">
      <c r="A12" s="7"/>
      <c r="B12" s="7"/>
      <c r="C12" s="7"/>
      <c r="D12" s="7"/>
      <c r="E12" s="7"/>
      <c r="F12" s="7">
        <f>G12+H12+K12+L12+R12+S12</f>
        <v>0</v>
      </c>
      <c r="G12" s="16">
        <v>0</v>
      </c>
      <c r="H12" s="7">
        <f>SUM(I12:J12)</f>
        <v>0</v>
      </c>
      <c r="I12" s="16">
        <v>0</v>
      </c>
      <c r="J12" s="16">
        <v>0</v>
      </c>
      <c r="K12" s="16">
        <v>0</v>
      </c>
      <c r="L12" s="7">
        <f>SUM(M12:Q12)</f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7">
        <f>SUM(T12:V12)</f>
        <v>0</v>
      </c>
      <c r="T12" s="16">
        <v>0</v>
      </c>
      <c r="U12" s="16">
        <v>0</v>
      </c>
      <c r="V12" s="16">
        <v>0</v>
      </c>
    </row>
    <row r="13" spans="1:22" ht="24.75" customHeight="1">
      <c r="A13" s="7"/>
      <c r="B13" s="7"/>
      <c r="C13" s="7"/>
      <c r="D13" s="7"/>
      <c r="E13" s="7"/>
      <c r="F13" s="7">
        <f>G13+H13+K13+L13+R13+S13</f>
        <v>0</v>
      </c>
      <c r="G13" s="16">
        <v>0</v>
      </c>
      <c r="H13" s="7">
        <f>SUM(I13:J13)</f>
        <v>0</v>
      </c>
      <c r="I13" s="16">
        <v>0</v>
      </c>
      <c r="J13" s="16">
        <v>0</v>
      </c>
      <c r="K13" s="16">
        <v>0</v>
      </c>
      <c r="L13" s="7">
        <f>SUM(M13:Q13)</f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7">
        <f>SUM(T13:V13)</f>
        <v>0</v>
      </c>
      <c r="T13" s="16">
        <v>0</v>
      </c>
      <c r="U13" s="16">
        <v>0</v>
      </c>
      <c r="V13" s="16">
        <v>0</v>
      </c>
    </row>
    <row r="14" spans="1:22" ht="24.75" customHeight="1">
      <c r="A14" s="7"/>
      <c r="B14" s="7"/>
      <c r="C14" s="7"/>
      <c r="D14" s="7"/>
      <c r="E14" s="7"/>
      <c r="F14" s="7">
        <f>G14+H14+K14+L14+R14+S14</f>
        <v>0</v>
      </c>
      <c r="G14" s="16">
        <v>0</v>
      </c>
      <c r="H14" s="7">
        <f>SUM(I14:J14)</f>
        <v>0</v>
      </c>
      <c r="I14" s="16">
        <v>0</v>
      </c>
      <c r="J14" s="16">
        <v>0</v>
      </c>
      <c r="K14" s="16">
        <v>0</v>
      </c>
      <c r="L14" s="7">
        <f>SUM(M14:Q14)</f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7">
        <f>SUM(T14:V14)</f>
        <v>0</v>
      </c>
      <c r="T14" s="16">
        <v>0</v>
      </c>
      <c r="U14" s="16">
        <v>0</v>
      </c>
      <c r="V14" s="16">
        <v>0</v>
      </c>
    </row>
    <row r="15" spans="1:22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</sheetData>
  <sheetProtection/>
  <mergeCells count="3">
    <mergeCell ref="S1:V1"/>
    <mergeCell ref="S3:V3"/>
    <mergeCell ref="A2:V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95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IR41"/>
  <sheetViews>
    <sheetView zoomScalePageLayoutView="0" workbookViewId="0" topLeftCell="A13">
      <selection activeCell="F14" sqref="F14"/>
    </sheetView>
  </sheetViews>
  <sheetFormatPr defaultColWidth="9.00390625" defaultRowHeight="14.25"/>
  <cols>
    <col min="5" max="5" width="45.875" style="0" customWidth="1"/>
    <col min="6" max="6" width="37.625" style="0" customWidth="1"/>
    <col min="7" max="7" width="22.75390625" style="0" customWidth="1"/>
    <col min="8" max="8" width="17.375" style="0" customWidth="1"/>
    <col min="9" max="9" width="12.875" style="0" customWidth="1"/>
    <col min="10" max="10" width="12.75390625" style="0" customWidth="1"/>
  </cols>
  <sheetData>
    <row r="1" spans="1:252" ht="19.5" customHeight="1">
      <c r="A1" s="25"/>
      <c r="B1" s="26"/>
      <c r="C1" s="26"/>
      <c r="D1" s="26"/>
      <c r="E1" s="26"/>
      <c r="F1" s="26"/>
      <c r="G1" s="26"/>
      <c r="H1" s="26"/>
      <c r="I1" s="22"/>
      <c r="J1" s="27" t="s">
        <v>212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</row>
    <row r="2" spans="1:252" ht="24.75" customHeight="1">
      <c r="A2" s="28" t="s">
        <v>213</v>
      </c>
      <c r="B2" s="28"/>
      <c r="C2" s="28"/>
      <c r="D2" s="28"/>
      <c r="E2" s="28"/>
      <c r="F2" s="28"/>
      <c r="G2" s="28"/>
      <c r="H2" s="28"/>
      <c r="I2" s="28"/>
      <c r="J2" s="28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</row>
    <row r="3" spans="1:252" ht="19.5" customHeight="1">
      <c r="A3" s="29"/>
      <c r="B3" s="30"/>
      <c r="C3" s="30"/>
      <c r="D3" s="30"/>
      <c r="E3" s="30"/>
      <c r="F3" s="30"/>
      <c r="G3" s="30"/>
      <c r="H3" s="30"/>
      <c r="I3" s="31"/>
      <c r="J3" s="32" t="s">
        <v>3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</row>
    <row r="4" spans="1:252" ht="19.5" customHeight="1">
      <c r="A4" s="79" t="s">
        <v>72</v>
      </c>
      <c r="B4" s="81" t="s">
        <v>110</v>
      </c>
      <c r="C4" s="81"/>
      <c r="D4" s="79"/>
      <c r="E4" s="83" t="s">
        <v>153</v>
      </c>
      <c r="F4" s="79" t="s">
        <v>214</v>
      </c>
      <c r="G4" s="79" t="s">
        <v>215</v>
      </c>
      <c r="H4" s="79" t="s">
        <v>216</v>
      </c>
      <c r="I4" s="81" t="s">
        <v>217</v>
      </c>
      <c r="J4" s="82" t="s">
        <v>218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</row>
    <row r="5" spans="1:252" ht="19.5" customHeight="1">
      <c r="A5" s="80"/>
      <c r="B5" s="33" t="s">
        <v>112</v>
      </c>
      <c r="C5" s="34" t="s">
        <v>113</v>
      </c>
      <c r="D5" s="35" t="s">
        <v>114</v>
      </c>
      <c r="E5" s="83"/>
      <c r="F5" s="79"/>
      <c r="G5" s="79"/>
      <c r="H5" s="79"/>
      <c r="I5" s="81"/>
      <c r="J5" s="8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</row>
    <row r="6" spans="1:252" ht="19.5" customHeight="1">
      <c r="A6" s="36" t="s">
        <v>93</v>
      </c>
      <c r="B6" s="37" t="s">
        <v>93</v>
      </c>
      <c r="C6" s="38" t="s">
        <v>93</v>
      </c>
      <c r="D6" s="39" t="s">
        <v>93</v>
      </c>
      <c r="E6" s="39" t="s">
        <v>93</v>
      </c>
      <c r="F6" s="39" t="s">
        <v>93</v>
      </c>
      <c r="G6" s="39" t="s">
        <v>93</v>
      </c>
      <c r="H6" s="39" t="s">
        <v>93</v>
      </c>
      <c r="I6" s="34">
        <v>1</v>
      </c>
      <c r="J6" s="39" t="s">
        <v>93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</row>
    <row r="7" spans="1:252" ht="19.5" customHeight="1">
      <c r="A7" s="40"/>
      <c r="B7" s="41"/>
      <c r="C7" s="41"/>
      <c r="D7" s="41"/>
      <c r="E7" s="42" t="s">
        <v>94</v>
      </c>
      <c r="F7" s="20"/>
      <c r="G7" s="20"/>
      <c r="H7" s="20"/>
      <c r="I7" s="21">
        <f>SUM(I8)</f>
        <v>8420000</v>
      </c>
      <c r="J7" s="43" t="s">
        <v>219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</row>
    <row r="8" spans="1:252" ht="19.5" customHeight="1">
      <c r="A8" s="40"/>
      <c r="B8" s="41"/>
      <c r="C8" s="41"/>
      <c r="D8" s="41"/>
      <c r="E8" s="42" t="s">
        <v>77</v>
      </c>
      <c r="F8" s="20"/>
      <c r="G8" s="20"/>
      <c r="H8" s="20"/>
      <c r="I8" s="21">
        <f>SUM(I9+I40)</f>
        <v>8420000</v>
      </c>
      <c r="J8" s="43" t="s">
        <v>219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</row>
    <row r="9" spans="1:252" ht="19.5" customHeight="1">
      <c r="A9" s="40" t="s">
        <v>326</v>
      </c>
      <c r="B9" s="41"/>
      <c r="C9" s="41"/>
      <c r="D9" s="41"/>
      <c r="E9" s="42" t="s">
        <v>327</v>
      </c>
      <c r="F9" s="20"/>
      <c r="G9" s="20"/>
      <c r="H9" s="20"/>
      <c r="I9" s="21">
        <f>SUM(I10:I39)</f>
        <v>8219000</v>
      </c>
      <c r="J9" s="43" t="s">
        <v>219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</row>
    <row r="10" spans="1:252" ht="19.5" customHeight="1">
      <c r="A10" s="40" t="s">
        <v>328</v>
      </c>
      <c r="B10" s="41" t="s">
        <v>132</v>
      </c>
      <c r="C10" s="41" t="s">
        <v>118</v>
      </c>
      <c r="D10" s="41" t="s">
        <v>134</v>
      </c>
      <c r="E10" s="42" t="s">
        <v>224</v>
      </c>
      <c r="F10" s="20" t="s">
        <v>329</v>
      </c>
      <c r="G10" s="20"/>
      <c r="H10" s="20"/>
      <c r="I10" s="21">
        <v>300000</v>
      </c>
      <c r="J10" s="43" t="s">
        <v>219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</row>
    <row r="11" spans="1:252" ht="19.5" customHeight="1">
      <c r="A11" s="40" t="s">
        <v>328</v>
      </c>
      <c r="B11" s="41" t="s">
        <v>132</v>
      </c>
      <c r="C11" s="41" t="s">
        <v>116</v>
      </c>
      <c r="D11" s="41" t="s">
        <v>133</v>
      </c>
      <c r="E11" s="42" t="s">
        <v>389</v>
      </c>
      <c r="F11" s="42" t="s">
        <v>390</v>
      </c>
      <c r="G11" s="20"/>
      <c r="H11" s="20"/>
      <c r="I11" s="21">
        <v>150000</v>
      </c>
      <c r="J11" s="43" t="s">
        <v>219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</row>
    <row r="12" spans="1:252" ht="19.5" customHeight="1">
      <c r="A12" s="40" t="s">
        <v>328</v>
      </c>
      <c r="B12" s="41" t="s">
        <v>131</v>
      </c>
      <c r="C12" s="41" t="s">
        <v>126</v>
      </c>
      <c r="D12" s="41" t="s">
        <v>116</v>
      </c>
      <c r="E12" s="42" t="s">
        <v>205</v>
      </c>
      <c r="F12" s="20" t="s">
        <v>330</v>
      </c>
      <c r="G12" s="20"/>
      <c r="H12" s="20"/>
      <c r="I12" s="21">
        <v>2350000</v>
      </c>
      <c r="J12" s="43" t="s">
        <v>219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</row>
    <row r="13" spans="1:252" ht="19.5" customHeight="1">
      <c r="A13" s="40" t="s">
        <v>328</v>
      </c>
      <c r="B13" s="41" t="s">
        <v>385</v>
      </c>
      <c r="C13" s="41" t="s">
        <v>357</v>
      </c>
      <c r="D13" s="41" t="s">
        <v>119</v>
      </c>
      <c r="E13" s="42" t="s">
        <v>391</v>
      </c>
      <c r="F13" s="20" t="s">
        <v>392</v>
      </c>
      <c r="G13" s="20"/>
      <c r="H13" s="20"/>
      <c r="I13" s="21">
        <v>50000</v>
      </c>
      <c r="J13" s="43" t="s">
        <v>219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</row>
    <row r="14" spans="1:252" ht="19.5" customHeight="1">
      <c r="A14" s="40" t="s">
        <v>328</v>
      </c>
      <c r="B14" s="41" t="s">
        <v>115</v>
      </c>
      <c r="C14" s="41" t="s">
        <v>116</v>
      </c>
      <c r="D14" s="41" t="s">
        <v>117</v>
      </c>
      <c r="E14" s="42" t="s">
        <v>221</v>
      </c>
      <c r="F14" s="20" t="s">
        <v>331</v>
      </c>
      <c r="G14" s="20"/>
      <c r="H14" s="20"/>
      <c r="I14" s="21">
        <v>40000</v>
      </c>
      <c r="J14" s="43" t="s">
        <v>219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</row>
    <row r="15" spans="1:252" ht="19.5" customHeight="1">
      <c r="A15" s="40" t="s">
        <v>328</v>
      </c>
      <c r="B15" s="41" t="s">
        <v>130</v>
      </c>
      <c r="C15" s="41" t="s">
        <v>119</v>
      </c>
      <c r="D15" s="41" t="s">
        <v>116</v>
      </c>
      <c r="E15" s="42" t="s">
        <v>220</v>
      </c>
      <c r="F15" s="20" t="s">
        <v>332</v>
      </c>
      <c r="G15" s="20"/>
      <c r="H15" s="20"/>
      <c r="I15" s="21">
        <v>10000</v>
      </c>
      <c r="J15" s="43" t="s">
        <v>219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</row>
    <row r="16" spans="1:252" ht="19.5" customHeight="1">
      <c r="A16" s="40" t="s">
        <v>328</v>
      </c>
      <c r="B16" s="41" t="s">
        <v>124</v>
      </c>
      <c r="C16" s="41" t="s">
        <v>119</v>
      </c>
      <c r="D16" s="41" t="s">
        <v>119</v>
      </c>
      <c r="E16" s="42" t="s">
        <v>226</v>
      </c>
      <c r="F16" s="20" t="s">
        <v>333</v>
      </c>
      <c r="G16" s="20"/>
      <c r="H16" s="20"/>
      <c r="I16" s="21">
        <v>30000</v>
      </c>
      <c r="J16" s="43" t="s">
        <v>219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</row>
    <row r="17" spans="1:252" ht="19.5" customHeight="1">
      <c r="A17" s="40" t="s">
        <v>328</v>
      </c>
      <c r="B17" s="65" t="s">
        <v>121</v>
      </c>
      <c r="C17" s="65" t="s">
        <v>122</v>
      </c>
      <c r="D17" s="65" t="s">
        <v>357</v>
      </c>
      <c r="E17" s="42" t="s">
        <v>393</v>
      </c>
      <c r="F17" s="67" t="s">
        <v>394</v>
      </c>
      <c r="G17" s="20"/>
      <c r="H17" s="20"/>
      <c r="I17" s="21">
        <v>220000</v>
      </c>
      <c r="J17" s="43" t="s">
        <v>219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</row>
    <row r="18" spans="1:252" ht="19.5" customHeight="1">
      <c r="A18" s="40" t="s">
        <v>328</v>
      </c>
      <c r="B18" s="65" t="s">
        <v>121</v>
      </c>
      <c r="C18" s="65" t="s">
        <v>122</v>
      </c>
      <c r="D18" s="65" t="s">
        <v>357</v>
      </c>
      <c r="E18" s="42" t="s">
        <v>393</v>
      </c>
      <c r="F18" s="67" t="s">
        <v>395</v>
      </c>
      <c r="G18" s="20"/>
      <c r="H18" s="20"/>
      <c r="I18" s="21">
        <v>250000</v>
      </c>
      <c r="J18" s="43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ht="19.5" customHeight="1">
      <c r="A19" s="40" t="s">
        <v>328</v>
      </c>
      <c r="B19" s="65" t="s">
        <v>121</v>
      </c>
      <c r="C19" s="65" t="s">
        <v>122</v>
      </c>
      <c r="D19" s="65" t="s">
        <v>357</v>
      </c>
      <c r="E19" s="42" t="s">
        <v>396</v>
      </c>
      <c r="F19" s="67" t="s">
        <v>397</v>
      </c>
      <c r="G19" s="20"/>
      <c r="H19" s="20"/>
      <c r="I19" s="21">
        <v>50000</v>
      </c>
      <c r="J19" s="43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</row>
    <row r="20" spans="1:252" ht="19.5" customHeight="1">
      <c r="A20" s="40" t="s">
        <v>328</v>
      </c>
      <c r="B20" s="41" t="s">
        <v>115</v>
      </c>
      <c r="C20" s="41" t="s">
        <v>118</v>
      </c>
      <c r="D20" s="41" t="s">
        <v>119</v>
      </c>
      <c r="E20" s="42" t="s">
        <v>222</v>
      </c>
      <c r="F20" s="20" t="s">
        <v>398</v>
      </c>
      <c r="G20" s="20"/>
      <c r="H20" s="20"/>
      <c r="I20" s="21">
        <v>1004000</v>
      </c>
      <c r="J20" s="43" t="s">
        <v>219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</row>
    <row r="21" spans="1:252" ht="19.5" customHeight="1">
      <c r="A21" s="40" t="s">
        <v>328</v>
      </c>
      <c r="B21" s="41" t="s">
        <v>132</v>
      </c>
      <c r="C21" s="41" t="s">
        <v>116</v>
      </c>
      <c r="D21" s="41" t="s">
        <v>119</v>
      </c>
      <c r="E21" s="42" t="s">
        <v>223</v>
      </c>
      <c r="F21" s="20" t="s">
        <v>334</v>
      </c>
      <c r="G21" s="20"/>
      <c r="H21" s="20"/>
      <c r="I21" s="21">
        <v>50000</v>
      </c>
      <c r="J21" s="43" t="s">
        <v>219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</row>
    <row r="22" spans="1:252" ht="19.5" customHeight="1">
      <c r="A22" s="40" t="s">
        <v>328</v>
      </c>
      <c r="B22" s="41" t="s">
        <v>136</v>
      </c>
      <c r="C22" s="41"/>
      <c r="D22" s="41"/>
      <c r="E22" s="42" t="s">
        <v>231</v>
      </c>
      <c r="F22" s="20" t="s">
        <v>232</v>
      </c>
      <c r="G22" s="20"/>
      <c r="H22" s="20"/>
      <c r="I22" s="21">
        <v>200000</v>
      </c>
      <c r="J22" s="43" t="s">
        <v>219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</row>
    <row r="23" spans="1:252" ht="19.5" customHeight="1">
      <c r="A23" s="40" t="s">
        <v>328</v>
      </c>
      <c r="B23" s="41" t="s">
        <v>137</v>
      </c>
      <c r="C23" s="41" t="s">
        <v>122</v>
      </c>
      <c r="D23" s="41"/>
      <c r="E23" s="42" t="s">
        <v>229</v>
      </c>
      <c r="F23" s="20" t="s">
        <v>230</v>
      </c>
      <c r="G23" s="20"/>
      <c r="H23" s="20"/>
      <c r="I23" s="21">
        <v>300000</v>
      </c>
      <c r="J23" s="43" t="s">
        <v>219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</row>
    <row r="24" spans="1:252" ht="19.5" customHeight="1">
      <c r="A24" s="40" t="s">
        <v>328</v>
      </c>
      <c r="B24" s="41" t="s">
        <v>138</v>
      </c>
      <c r="C24" s="41" t="s">
        <v>116</v>
      </c>
      <c r="D24" s="41" t="s">
        <v>119</v>
      </c>
      <c r="E24" s="42" t="s">
        <v>277</v>
      </c>
      <c r="F24" s="20" t="s">
        <v>335</v>
      </c>
      <c r="G24" s="20"/>
      <c r="H24" s="20"/>
      <c r="I24" s="21">
        <v>100000</v>
      </c>
      <c r="J24" s="43" t="s">
        <v>219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</row>
    <row r="25" spans="1:252" ht="19.5" customHeight="1">
      <c r="A25" s="40" t="s">
        <v>328</v>
      </c>
      <c r="B25" s="41" t="s">
        <v>128</v>
      </c>
      <c r="C25" s="41" t="s">
        <v>117</v>
      </c>
      <c r="D25" s="41" t="s">
        <v>119</v>
      </c>
      <c r="E25" s="42" t="s">
        <v>225</v>
      </c>
      <c r="F25" s="20" t="s">
        <v>399</v>
      </c>
      <c r="G25" s="20"/>
      <c r="H25" s="20"/>
      <c r="I25" s="21">
        <v>55000</v>
      </c>
      <c r="J25" s="43" t="s">
        <v>219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</row>
    <row r="26" spans="1:252" ht="19.5" customHeight="1">
      <c r="A26" s="40" t="s">
        <v>328</v>
      </c>
      <c r="B26" s="41" t="s">
        <v>132</v>
      </c>
      <c r="C26" s="41" t="s">
        <v>122</v>
      </c>
      <c r="D26" s="41" t="s">
        <v>119</v>
      </c>
      <c r="E26" s="42" t="s">
        <v>274</v>
      </c>
      <c r="F26" s="20" t="s">
        <v>336</v>
      </c>
      <c r="G26" s="20"/>
      <c r="H26" s="20"/>
      <c r="I26" s="21">
        <v>30000</v>
      </c>
      <c r="J26" s="43" t="s">
        <v>219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</row>
    <row r="27" spans="1:252" ht="19.5" customHeight="1">
      <c r="A27" s="40" t="s">
        <v>328</v>
      </c>
      <c r="B27" s="41" t="s">
        <v>132</v>
      </c>
      <c r="C27" s="41" t="s">
        <v>116</v>
      </c>
      <c r="D27" s="41" t="s">
        <v>119</v>
      </c>
      <c r="E27" s="42" t="s">
        <v>223</v>
      </c>
      <c r="F27" s="20" t="s">
        <v>400</v>
      </c>
      <c r="G27" s="20"/>
      <c r="H27" s="20"/>
      <c r="I27" s="21">
        <v>150000</v>
      </c>
      <c r="J27" s="43" t="s">
        <v>219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</row>
    <row r="28" spans="1:252" ht="19.5" customHeight="1">
      <c r="A28" s="40" t="s">
        <v>328</v>
      </c>
      <c r="B28" s="41" t="s">
        <v>123</v>
      </c>
      <c r="C28" s="41" t="s">
        <v>122</v>
      </c>
      <c r="D28" s="41" t="s">
        <v>119</v>
      </c>
      <c r="E28" s="42" t="s">
        <v>275</v>
      </c>
      <c r="F28" s="20" t="s">
        <v>337</v>
      </c>
      <c r="G28" s="20"/>
      <c r="H28" s="20"/>
      <c r="I28" s="21">
        <v>184500</v>
      </c>
      <c r="J28" s="43" t="s">
        <v>219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</row>
    <row r="29" spans="1:252" ht="19.5" customHeight="1">
      <c r="A29" s="40" t="s">
        <v>328</v>
      </c>
      <c r="B29" s="41" t="s">
        <v>123</v>
      </c>
      <c r="C29" s="41" t="s">
        <v>122</v>
      </c>
      <c r="D29" s="41" t="s">
        <v>119</v>
      </c>
      <c r="E29" s="42" t="s">
        <v>275</v>
      </c>
      <c r="F29" s="20" t="s">
        <v>338</v>
      </c>
      <c r="G29" s="20"/>
      <c r="H29" s="20"/>
      <c r="I29" s="21">
        <v>181500</v>
      </c>
      <c r="J29" s="43" t="s">
        <v>219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</row>
    <row r="30" spans="1:252" ht="19.5" customHeight="1">
      <c r="A30" s="40" t="s">
        <v>328</v>
      </c>
      <c r="B30" s="41" t="s">
        <v>125</v>
      </c>
      <c r="C30" s="41" t="s">
        <v>127</v>
      </c>
      <c r="D30" s="41" t="s">
        <v>119</v>
      </c>
      <c r="E30" s="42" t="s">
        <v>203</v>
      </c>
      <c r="F30" s="20" t="s">
        <v>340</v>
      </c>
      <c r="G30" s="20"/>
      <c r="H30" s="20"/>
      <c r="I30" s="21">
        <v>47000</v>
      </c>
      <c r="J30" s="43" t="s">
        <v>219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</row>
    <row r="31" spans="1:252" ht="19.5" customHeight="1">
      <c r="A31" s="40" t="s">
        <v>328</v>
      </c>
      <c r="B31" s="41" t="s">
        <v>128</v>
      </c>
      <c r="C31" s="41" t="s">
        <v>129</v>
      </c>
      <c r="D31" s="41" t="s">
        <v>119</v>
      </c>
      <c r="E31" s="42" t="s">
        <v>227</v>
      </c>
      <c r="F31" s="20" t="s">
        <v>339</v>
      </c>
      <c r="G31" s="20"/>
      <c r="H31" s="20"/>
      <c r="I31" s="21">
        <v>150000</v>
      </c>
      <c r="J31" s="43" t="s">
        <v>219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</row>
    <row r="32" spans="1:252" ht="19.5" customHeight="1">
      <c r="A32" s="40" t="s">
        <v>328</v>
      </c>
      <c r="B32" s="41" t="s">
        <v>128</v>
      </c>
      <c r="C32" s="41" t="s">
        <v>129</v>
      </c>
      <c r="D32" s="41" t="s">
        <v>119</v>
      </c>
      <c r="E32" s="42" t="s">
        <v>227</v>
      </c>
      <c r="F32" s="20" t="s">
        <v>276</v>
      </c>
      <c r="G32" s="20"/>
      <c r="H32" s="20"/>
      <c r="I32" s="21">
        <v>97000</v>
      </c>
      <c r="J32" s="43" t="s">
        <v>219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</row>
    <row r="33" spans="1:252" ht="19.5" customHeight="1">
      <c r="A33" s="40" t="s">
        <v>328</v>
      </c>
      <c r="B33" s="41" t="s">
        <v>359</v>
      </c>
      <c r="C33" s="41" t="s">
        <v>360</v>
      </c>
      <c r="D33" s="41" t="s">
        <v>357</v>
      </c>
      <c r="E33" s="42" t="s">
        <v>401</v>
      </c>
      <c r="F33" s="66" t="s">
        <v>402</v>
      </c>
      <c r="G33" s="20"/>
      <c r="H33" s="20"/>
      <c r="I33" s="21">
        <v>400000</v>
      </c>
      <c r="J33" s="43" t="s">
        <v>219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</row>
    <row r="34" spans="1:252" ht="19.5" customHeight="1">
      <c r="A34" s="40" t="s">
        <v>328</v>
      </c>
      <c r="B34" s="41" t="s">
        <v>359</v>
      </c>
      <c r="C34" s="41" t="s">
        <v>361</v>
      </c>
      <c r="D34" s="41" t="s">
        <v>357</v>
      </c>
      <c r="E34" s="42" t="s">
        <v>403</v>
      </c>
      <c r="F34" s="66" t="s">
        <v>404</v>
      </c>
      <c r="G34" s="20"/>
      <c r="H34" s="20"/>
      <c r="I34" s="21">
        <v>310000</v>
      </c>
      <c r="J34" s="43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</row>
    <row r="35" spans="1:252" ht="19.5" customHeight="1">
      <c r="A35" s="40" t="s">
        <v>328</v>
      </c>
      <c r="B35" s="41" t="s">
        <v>132</v>
      </c>
      <c r="C35" s="41" t="s">
        <v>116</v>
      </c>
      <c r="D35" s="41" t="s">
        <v>119</v>
      </c>
      <c r="E35" s="42" t="s">
        <v>223</v>
      </c>
      <c r="F35" s="7" t="s">
        <v>405</v>
      </c>
      <c r="G35" s="20"/>
      <c r="H35" s="20"/>
      <c r="I35" s="21">
        <v>260000</v>
      </c>
      <c r="J35" s="43" t="s">
        <v>219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</row>
    <row r="36" spans="1:252" ht="19.5" customHeight="1">
      <c r="A36" s="40" t="s">
        <v>321</v>
      </c>
      <c r="B36" s="50" t="s">
        <v>132</v>
      </c>
      <c r="C36" s="7">
        <v>99</v>
      </c>
      <c r="D36" s="7">
        <v>99</v>
      </c>
      <c r="E36" s="42" t="s">
        <v>406</v>
      </c>
      <c r="F36" s="20" t="s">
        <v>407</v>
      </c>
      <c r="G36" s="20"/>
      <c r="H36" s="20"/>
      <c r="I36" s="21">
        <v>100000</v>
      </c>
      <c r="J36" s="43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</row>
    <row r="37" spans="1:252" ht="19.5" customHeight="1">
      <c r="A37" s="40" t="s">
        <v>328</v>
      </c>
      <c r="B37" s="41" t="s">
        <v>358</v>
      </c>
      <c r="C37" s="41" t="s">
        <v>354</v>
      </c>
      <c r="D37" s="41" t="s">
        <v>357</v>
      </c>
      <c r="E37" s="42" t="s">
        <v>408</v>
      </c>
      <c r="F37" s="20" t="s">
        <v>409</v>
      </c>
      <c r="G37" s="20"/>
      <c r="H37" s="20"/>
      <c r="I37" s="21">
        <v>50000</v>
      </c>
      <c r="J37" s="43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</row>
    <row r="38" spans="1:252" ht="19.5" customHeight="1">
      <c r="A38" s="40" t="s">
        <v>328</v>
      </c>
      <c r="B38" s="41" t="s">
        <v>131</v>
      </c>
      <c r="C38" s="41" t="s">
        <v>126</v>
      </c>
      <c r="D38" s="41" t="s">
        <v>116</v>
      </c>
      <c r="E38" s="42" t="s">
        <v>205</v>
      </c>
      <c r="F38" s="20" t="s">
        <v>355</v>
      </c>
      <c r="G38" s="20"/>
      <c r="H38" s="20"/>
      <c r="I38" s="21">
        <v>100000</v>
      </c>
      <c r="J38" s="43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</row>
    <row r="39" spans="1:252" ht="19.5" customHeight="1">
      <c r="A39" s="40" t="s">
        <v>328</v>
      </c>
      <c r="B39" s="41" t="s">
        <v>131</v>
      </c>
      <c r="C39" s="41" t="s">
        <v>126</v>
      </c>
      <c r="D39" s="41" t="s">
        <v>116</v>
      </c>
      <c r="E39" s="42" t="s">
        <v>205</v>
      </c>
      <c r="F39" s="20" t="s">
        <v>278</v>
      </c>
      <c r="G39" s="20"/>
      <c r="H39" s="20"/>
      <c r="I39" s="21">
        <v>1000000</v>
      </c>
      <c r="J39" s="43" t="s">
        <v>219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</row>
    <row r="40" spans="1:252" ht="19.5" customHeight="1">
      <c r="A40" s="40" t="s">
        <v>341</v>
      </c>
      <c r="B40" s="41"/>
      <c r="C40" s="41"/>
      <c r="D40" s="41"/>
      <c r="E40" s="42" t="s">
        <v>342</v>
      </c>
      <c r="F40" s="20"/>
      <c r="G40" s="20"/>
      <c r="H40" s="20"/>
      <c r="I40" s="21">
        <f>SUM(I41)</f>
        <v>201000</v>
      </c>
      <c r="J40" s="43" t="s">
        <v>219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</row>
    <row r="41" spans="1:252" ht="19.5" customHeight="1">
      <c r="A41" s="40" t="s">
        <v>343</v>
      </c>
      <c r="B41" s="41" t="s">
        <v>115</v>
      </c>
      <c r="C41" s="41" t="s">
        <v>120</v>
      </c>
      <c r="D41" s="41" t="s">
        <v>119</v>
      </c>
      <c r="E41" s="42" t="s">
        <v>228</v>
      </c>
      <c r="F41" s="20" t="s">
        <v>279</v>
      </c>
      <c r="G41" s="20"/>
      <c r="H41" s="20"/>
      <c r="I41" s="21">
        <v>201000</v>
      </c>
      <c r="J41" s="43" t="s">
        <v>219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</row>
  </sheetData>
  <sheetProtection/>
  <mergeCells count="8">
    <mergeCell ref="A4:A5"/>
    <mergeCell ref="B4:D4"/>
    <mergeCell ref="I4:I5"/>
    <mergeCell ref="J4:J5"/>
    <mergeCell ref="E4:E5"/>
    <mergeCell ref="F4:F5"/>
    <mergeCell ref="G4:G5"/>
    <mergeCell ref="H4:H5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I6"/>
  <sheetViews>
    <sheetView zoomScalePageLayoutView="0" workbookViewId="0" topLeftCell="A1">
      <selection activeCell="B18" sqref="B18"/>
    </sheetView>
  </sheetViews>
  <sheetFormatPr defaultColWidth="9.00390625" defaultRowHeight="14.25"/>
  <cols>
    <col min="1" max="1" width="18.00390625" style="0" customWidth="1"/>
    <col min="2" max="2" width="27.75390625" style="0" customWidth="1"/>
    <col min="3" max="3" width="27.25390625" style="0" customWidth="1"/>
    <col min="4" max="4" width="17.375" style="0" customWidth="1"/>
    <col min="5" max="5" width="19.125" style="0" customWidth="1"/>
    <col min="6" max="6" width="17.375" style="0" customWidth="1"/>
    <col min="7" max="7" width="20.875" style="0" customWidth="1"/>
    <col min="8" max="8" width="18.50390625" style="0" customWidth="1"/>
    <col min="9" max="9" width="17.125" style="0" customWidth="1"/>
  </cols>
  <sheetData>
    <row r="1" ht="14.25">
      <c r="I1" t="s">
        <v>233</v>
      </c>
    </row>
    <row r="2" spans="1:9" ht="57" customHeight="1">
      <c r="A2" s="84" t="s">
        <v>234</v>
      </c>
      <c r="B2" s="84"/>
      <c r="C2" s="84"/>
      <c r="D2" s="84"/>
      <c r="E2" s="84"/>
      <c r="F2" s="84"/>
      <c r="G2" s="84"/>
      <c r="H2" s="84"/>
      <c r="I2" s="84"/>
    </row>
    <row r="3" spans="1:9" ht="19.5" customHeight="1">
      <c r="A3" s="5"/>
      <c r="B3" s="5"/>
      <c r="C3" s="5"/>
      <c r="D3" s="5"/>
      <c r="E3" s="5"/>
      <c r="F3" s="5"/>
      <c r="G3" s="5"/>
      <c r="H3" s="5"/>
      <c r="I3" s="5" t="s">
        <v>3</v>
      </c>
    </row>
    <row r="4" spans="1:9" ht="19.5" customHeight="1">
      <c r="A4" s="5" t="s">
        <v>235</v>
      </c>
      <c r="B4" s="5" t="s">
        <v>72</v>
      </c>
      <c r="C4" s="5" t="s">
        <v>110</v>
      </c>
      <c r="D4" s="5"/>
      <c r="E4" s="5"/>
      <c r="F4" s="5" t="s">
        <v>236</v>
      </c>
      <c r="G4" s="5" t="s">
        <v>214</v>
      </c>
      <c r="H4" s="5" t="s">
        <v>217</v>
      </c>
      <c r="I4" s="5" t="s">
        <v>237</v>
      </c>
    </row>
    <row r="5" spans="1:9" ht="19.5" customHeight="1">
      <c r="A5" s="5"/>
      <c r="B5" s="5"/>
      <c r="C5" s="5" t="s">
        <v>112</v>
      </c>
      <c r="D5" s="5" t="s">
        <v>113</v>
      </c>
      <c r="E5" s="5" t="s">
        <v>114</v>
      </c>
      <c r="F5" s="5"/>
      <c r="G5" s="5"/>
      <c r="H5" s="5"/>
      <c r="I5" s="5"/>
    </row>
    <row r="6" spans="1:9" ht="19.5" customHeight="1">
      <c r="A6" s="5" t="s">
        <v>93</v>
      </c>
      <c r="B6" s="5" t="s">
        <v>93</v>
      </c>
      <c r="C6" s="5" t="s">
        <v>93</v>
      </c>
      <c r="D6" s="5" t="s">
        <v>93</v>
      </c>
      <c r="E6" s="5" t="s">
        <v>93</v>
      </c>
      <c r="F6" s="5" t="s">
        <v>93</v>
      </c>
      <c r="G6" s="5" t="s">
        <v>93</v>
      </c>
      <c r="H6" s="5">
        <v>1</v>
      </c>
      <c r="I6" s="5">
        <v>2</v>
      </c>
    </row>
  </sheetData>
  <sheetProtection/>
  <mergeCells count="1">
    <mergeCell ref="A2:I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AA14"/>
  <sheetViews>
    <sheetView zoomScalePageLayoutView="0" workbookViewId="0" topLeftCell="A1">
      <selection activeCell="B18" sqref="B18"/>
    </sheetView>
  </sheetViews>
  <sheetFormatPr defaultColWidth="9.00390625" defaultRowHeight="14.25"/>
  <cols>
    <col min="1" max="1" width="7.75390625" style="0" customWidth="1"/>
    <col min="2" max="2" width="16.875" style="0" customWidth="1"/>
    <col min="3" max="3" width="5.375" style="0" customWidth="1"/>
    <col min="4" max="4" width="5.125" style="0" customWidth="1"/>
    <col min="5" max="5" width="4.625" style="0" customWidth="1"/>
    <col min="6" max="6" width="5.00390625" style="0" customWidth="1"/>
    <col min="7" max="8" width="5.25390625" style="0" customWidth="1"/>
    <col min="9" max="9" width="6.75390625" style="0" customWidth="1"/>
    <col min="10" max="10" width="5.875" style="0" customWidth="1"/>
    <col min="11" max="11" width="5.375" style="0" customWidth="1"/>
    <col min="12" max="12" width="5.75390625" style="0" customWidth="1"/>
    <col min="13" max="13" width="5.00390625" style="0" customWidth="1"/>
    <col min="14" max="14" width="6.25390625" style="0" customWidth="1"/>
    <col min="15" max="15" width="5.50390625" style="0" customWidth="1"/>
    <col min="16" max="16" width="9.25390625" style="0" customWidth="1"/>
    <col min="17" max="17" width="12.125" style="0" customWidth="1"/>
    <col min="19" max="19" width="5.75390625" style="0" customWidth="1"/>
    <col min="20" max="21" width="7.00390625" style="0" customWidth="1"/>
    <col min="22" max="22" width="5.875" style="0" customWidth="1"/>
    <col min="23" max="23" width="6.75390625" style="0" customWidth="1"/>
    <col min="24" max="24" width="9.50390625" style="0" customWidth="1"/>
    <col min="25" max="25" width="11.00390625" style="0" customWidth="1"/>
    <col min="27" max="27" width="15.25390625" style="0" customWidth="1"/>
  </cols>
  <sheetData>
    <row r="1" spans="26:27" ht="19.5" customHeight="1">
      <c r="Z1" s="76" t="s">
        <v>238</v>
      </c>
      <c r="AA1" s="76"/>
    </row>
    <row r="2" spans="1:27" ht="31.5">
      <c r="A2" s="74" t="s">
        <v>239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26:27" ht="14.25">
      <c r="Z3" s="76" t="s">
        <v>240</v>
      </c>
      <c r="AA3" s="76"/>
    </row>
    <row r="5" spans="1:27" ht="19.5" customHeight="1">
      <c r="A5" s="5" t="s">
        <v>72</v>
      </c>
      <c r="B5" s="5" t="s">
        <v>73</v>
      </c>
      <c r="C5" s="5" t="s">
        <v>241</v>
      </c>
      <c r="D5" s="5"/>
      <c r="E5" s="5"/>
      <c r="F5" s="5"/>
      <c r="G5" s="5" t="s">
        <v>242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 t="s">
        <v>243</v>
      </c>
      <c r="U5" s="5"/>
      <c r="V5" s="5"/>
      <c r="W5" s="5"/>
      <c r="X5" s="5"/>
      <c r="Y5" s="5" t="s">
        <v>244</v>
      </c>
      <c r="Z5" s="5"/>
      <c r="AA5" s="5" t="s">
        <v>245</v>
      </c>
    </row>
    <row r="6" spans="1:27" ht="30.75" customHeight="1">
      <c r="A6" s="5"/>
      <c r="B6" s="5"/>
      <c r="C6" s="5" t="s">
        <v>94</v>
      </c>
      <c r="D6" s="8" t="s">
        <v>260</v>
      </c>
      <c r="E6" s="8" t="s">
        <v>261</v>
      </c>
      <c r="F6" s="8" t="s">
        <v>262</v>
      </c>
      <c r="G6" s="5" t="s">
        <v>94</v>
      </c>
      <c r="H6" s="8" t="s">
        <v>263</v>
      </c>
      <c r="I6" s="5"/>
      <c r="J6" s="5"/>
      <c r="K6" s="5"/>
      <c r="L6" s="5"/>
      <c r="M6" s="8" t="s">
        <v>249</v>
      </c>
      <c r="N6" s="8" t="s">
        <v>250</v>
      </c>
      <c r="O6" s="8" t="s">
        <v>251</v>
      </c>
      <c r="P6" s="5"/>
      <c r="Q6" s="5"/>
      <c r="R6" s="5"/>
      <c r="S6" s="8" t="s">
        <v>252</v>
      </c>
      <c r="T6" s="8" t="s">
        <v>253</v>
      </c>
      <c r="U6" s="5"/>
      <c r="V6" s="5"/>
      <c r="W6" s="5"/>
      <c r="X6" s="8" t="s">
        <v>257</v>
      </c>
      <c r="Y6" s="8" t="s">
        <v>259</v>
      </c>
      <c r="Z6" s="8" t="s">
        <v>258</v>
      </c>
      <c r="AA6" s="5"/>
    </row>
    <row r="7" spans="1:27" ht="40.5" customHeight="1">
      <c r="A7" s="5"/>
      <c r="B7" s="5"/>
      <c r="C7" s="5"/>
      <c r="D7" s="5"/>
      <c r="E7" s="5"/>
      <c r="F7" s="5"/>
      <c r="G7" s="5"/>
      <c r="H7" s="5" t="s">
        <v>83</v>
      </c>
      <c r="I7" s="8" t="s">
        <v>264</v>
      </c>
      <c r="J7" s="5"/>
      <c r="K7" s="8" t="s">
        <v>266</v>
      </c>
      <c r="L7" s="8" t="s">
        <v>267</v>
      </c>
      <c r="M7" s="5"/>
      <c r="N7" s="5"/>
      <c r="O7" s="5" t="s">
        <v>83</v>
      </c>
      <c r="P7" s="9" t="s">
        <v>268</v>
      </c>
      <c r="Q7" s="9" t="s">
        <v>269</v>
      </c>
      <c r="R7" s="9" t="s">
        <v>270</v>
      </c>
      <c r="S7" s="5"/>
      <c r="T7" s="5" t="s">
        <v>83</v>
      </c>
      <c r="U7" s="8" t="s">
        <v>254</v>
      </c>
      <c r="V7" s="8" t="s">
        <v>255</v>
      </c>
      <c r="W7" s="8" t="s">
        <v>256</v>
      </c>
      <c r="X7" s="5"/>
      <c r="Y7" s="5"/>
      <c r="Z7" s="5"/>
      <c r="AA7" s="5"/>
    </row>
    <row r="8" spans="1:27" ht="33.75" customHeight="1">
      <c r="A8" s="5"/>
      <c r="B8" s="5"/>
      <c r="C8" s="5"/>
      <c r="D8" s="5"/>
      <c r="E8" s="5"/>
      <c r="F8" s="5"/>
      <c r="G8" s="5"/>
      <c r="H8" s="5"/>
      <c r="I8" s="5" t="s">
        <v>246</v>
      </c>
      <c r="J8" s="8" t="s">
        <v>265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9.5" customHeight="1">
      <c r="A9" s="5" t="s">
        <v>93</v>
      </c>
      <c r="B9" s="5" t="s">
        <v>93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23</v>
      </c>
      <c r="Y9" s="5">
        <v>24</v>
      </c>
      <c r="Z9" s="5">
        <v>26</v>
      </c>
      <c r="AA9" s="5">
        <v>27</v>
      </c>
    </row>
    <row r="10" spans="1:27" ht="24.75" customHeight="1">
      <c r="A10" s="5"/>
      <c r="B10" s="5" t="s">
        <v>94</v>
      </c>
      <c r="C10" s="5">
        <f>SUM(C11:C14)</f>
        <v>73</v>
      </c>
      <c r="D10" s="5">
        <f>SUM(D11:D14)</f>
        <v>40</v>
      </c>
      <c r="E10" s="5">
        <f aca="true" t="shared" si="0" ref="E10:AA10">SUM(E11:E14)</f>
        <v>33</v>
      </c>
      <c r="F10" s="5">
        <f t="shared" si="0"/>
        <v>0</v>
      </c>
      <c r="G10" s="5">
        <f t="shared" si="0"/>
        <v>89</v>
      </c>
      <c r="H10" s="5">
        <f t="shared" si="0"/>
        <v>82</v>
      </c>
      <c r="I10" s="5">
        <f t="shared" si="0"/>
        <v>29</v>
      </c>
      <c r="J10" s="5">
        <f t="shared" si="0"/>
        <v>7</v>
      </c>
      <c r="K10" s="5">
        <f t="shared" si="0"/>
        <v>42</v>
      </c>
      <c r="L10" s="5">
        <f t="shared" si="0"/>
        <v>4</v>
      </c>
      <c r="M10" s="5">
        <f t="shared" si="0"/>
        <v>0</v>
      </c>
      <c r="N10" s="5">
        <f t="shared" si="0"/>
        <v>2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7</v>
      </c>
      <c r="T10" s="5">
        <f t="shared" si="0"/>
        <v>4</v>
      </c>
      <c r="U10" s="5">
        <f t="shared" si="0"/>
        <v>4</v>
      </c>
      <c r="V10" s="5">
        <f t="shared" si="0"/>
        <v>0</v>
      </c>
      <c r="W10" s="5">
        <f t="shared" si="0"/>
        <v>0</v>
      </c>
      <c r="X10" s="5">
        <f t="shared" si="0"/>
        <v>4</v>
      </c>
      <c r="Y10" s="5">
        <f t="shared" si="0"/>
        <v>6</v>
      </c>
      <c r="Z10" s="5">
        <f t="shared" si="0"/>
        <v>6</v>
      </c>
      <c r="AA10" s="5">
        <f t="shared" si="0"/>
        <v>0</v>
      </c>
    </row>
    <row r="11" spans="1:27" ht="24.75" customHeight="1">
      <c r="A11" s="5">
        <v>607001</v>
      </c>
      <c r="B11" s="5" t="s">
        <v>293</v>
      </c>
      <c r="C11" s="5">
        <f>SUM(D11:F11)</f>
        <v>30</v>
      </c>
      <c r="D11" s="10">
        <v>30</v>
      </c>
      <c r="E11" s="10"/>
      <c r="F11" s="10">
        <v>0</v>
      </c>
      <c r="G11" s="5">
        <f>H11+O11+S11</f>
        <v>49</v>
      </c>
      <c r="H11" s="5">
        <f>SUM(I11:L11)</f>
        <v>43</v>
      </c>
      <c r="I11" s="10">
        <v>29</v>
      </c>
      <c r="J11" s="10">
        <v>0</v>
      </c>
      <c r="K11" s="10">
        <v>12</v>
      </c>
      <c r="L11" s="10">
        <v>2</v>
      </c>
      <c r="M11" s="10"/>
      <c r="N11" s="10">
        <v>2</v>
      </c>
      <c r="O11" s="5">
        <f>SUM(P11:R11)</f>
        <v>0</v>
      </c>
      <c r="P11" s="10">
        <v>0</v>
      </c>
      <c r="Q11" s="10">
        <v>0</v>
      </c>
      <c r="R11" s="10">
        <v>0</v>
      </c>
      <c r="S11" s="10">
        <v>6</v>
      </c>
      <c r="T11" s="5">
        <f>SUM(U11:W11)</f>
        <v>4</v>
      </c>
      <c r="U11" s="10">
        <v>4</v>
      </c>
      <c r="V11" s="10">
        <v>0</v>
      </c>
      <c r="W11" s="10">
        <v>0</v>
      </c>
      <c r="X11" s="10">
        <v>4</v>
      </c>
      <c r="Y11" s="10">
        <v>3</v>
      </c>
      <c r="Z11" s="10">
        <v>3</v>
      </c>
      <c r="AA11" s="10">
        <v>0</v>
      </c>
    </row>
    <row r="12" spans="1:27" ht="24.75" customHeight="1">
      <c r="A12" s="5">
        <v>607002</v>
      </c>
      <c r="B12" s="5" t="s">
        <v>294</v>
      </c>
      <c r="C12" s="5">
        <f>SUM(D12:F12)</f>
        <v>10</v>
      </c>
      <c r="D12" s="10">
        <v>10</v>
      </c>
      <c r="E12" s="10"/>
      <c r="F12" s="10"/>
      <c r="G12" s="5">
        <f>H12+O12+S12</f>
        <v>10</v>
      </c>
      <c r="H12" s="5">
        <f>SUM(I12:L12)</f>
        <v>9</v>
      </c>
      <c r="I12" s="10">
        <v>0</v>
      </c>
      <c r="J12" s="10">
        <v>7</v>
      </c>
      <c r="K12" s="10">
        <v>0</v>
      </c>
      <c r="L12" s="10">
        <v>2</v>
      </c>
      <c r="M12" s="10">
        <v>0</v>
      </c>
      <c r="N12" s="10">
        <v>0</v>
      </c>
      <c r="O12" s="5">
        <f>SUM(P12:R12)</f>
        <v>0</v>
      </c>
      <c r="P12" s="10">
        <v>0</v>
      </c>
      <c r="Q12" s="10">
        <v>0</v>
      </c>
      <c r="R12" s="10">
        <v>0</v>
      </c>
      <c r="S12" s="10">
        <v>1</v>
      </c>
      <c r="T12" s="5">
        <f>SUM(U12:W12)</f>
        <v>0</v>
      </c>
      <c r="U12" s="10"/>
      <c r="V12" s="10">
        <v>0</v>
      </c>
      <c r="W12" s="10">
        <v>0</v>
      </c>
      <c r="X12" s="10">
        <v>0</v>
      </c>
      <c r="Y12" s="10">
        <v>1</v>
      </c>
      <c r="Z12" s="10">
        <v>1</v>
      </c>
      <c r="AA12" s="10">
        <v>0</v>
      </c>
    </row>
    <row r="13" spans="1:27" ht="24.75" customHeight="1">
      <c r="A13" s="5">
        <v>607003</v>
      </c>
      <c r="B13" s="5" t="s">
        <v>95</v>
      </c>
      <c r="C13" s="5">
        <f>SUM(D13:F13)</f>
        <v>12</v>
      </c>
      <c r="D13" s="10">
        <v>0</v>
      </c>
      <c r="E13" s="10">
        <v>12</v>
      </c>
      <c r="F13" s="10">
        <v>0</v>
      </c>
      <c r="G13" s="5">
        <f>H13+O13+S13</f>
        <v>11</v>
      </c>
      <c r="H13" s="5">
        <f>SUM(I13:L13)</f>
        <v>11</v>
      </c>
      <c r="I13" s="10">
        <v>0</v>
      </c>
      <c r="J13" s="10">
        <v>0</v>
      </c>
      <c r="K13" s="10">
        <v>11</v>
      </c>
      <c r="L13" s="10"/>
      <c r="M13" s="10">
        <v>0</v>
      </c>
      <c r="N13" s="10">
        <v>0</v>
      </c>
      <c r="O13" s="5">
        <f>SUM(P13:R13)</f>
        <v>0</v>
      </c>
      <c r="P13" s="10">
        <v>0</v>
      </c>
      <c r="Q13" s="10">
        <v>0</v>
      </c>
      <c r="R13" s="10">
        <v>0</v>
      </c>
      <c r="S13" s="10">
        <v>0</v>
      </c>
      <c r="T13" s="5">
        <f>SUM(U13:W13)</f>
        <v>0</v>
      </c>
      <c r="U13" s="10">
        <v>0</v>
      </c>
      <c r="V13" s="10">
        <v>0</v>
      </c>
      <c r="W13" s="10">
        <v>0</v>
      </c>
      <c r="X13" s="10">
        <v>0</v>
      </c>
      <c r="Y13" s="10">
        <v>1</v>
      </c>
      <c r="Z13" s="10">
        <v>1</v>
      </c>
      <c r="AA13" s="10">
        <v>0</v>
      </c>
    </row>
    <row r="14" spans="1:27" ht="24.75" customHeight="1">
      <c r="A14" s="5">
        <v>607004</v>
      </c>
      <c r="B14" s="5" t="s">
        <v>96</v>
      </c>
      <c r="C14" s="5">
        <f>SUM(D14:F14)</f>
        <v>21</v>
      </c>
      <c r="D14" s="10">
        <v>0</v>
      </c>
      <c r="E14" s="10">
        <v>21</v>
      </c>
      <c r="F14" s="10">
        <v>0</v>
      </c>
      <c r="G14" s="5">
        <f>H14+O14+S14</f>
        <v>19</v>
      </c>
      <c r="H14" s="5">
        <f>SUM(I14:L14)</f>
        <v>19</v>
      </c>
      <c r="I14" s="10">
        <v>0</v>
      </c>
      <c r="J14" s="10">
        <v>0</v>
      </c>
      <c r="K14" s="10">
        <v>19</v>
      </c>
      <c r="L14" s="10">
        <v>0</v>
      </c>
      <c r="M14" s="10">
        <v>0</v>
      </c>
      <c r="N14" s="10">
        <v>0</v>
      </c>
      <c r="O14" s="5">
        <f>SUM(P14:R14)</f>
        <v>0</v>
      </c>
      <c r="P14" s="10">
        <v>0</v>
      </c>
      <c r="Q14" s="10">
        <v>0</v>
      </c>
      <c r="R14" s="10">
        <v>0</v>
      </c>
      <c r="S14" s="10">
        <v>0</v>
      </c>
      <c r="T14" s="5">
        <f>SUM(U14:W14)</f>
        <v>0</v>
      </c>
      <c r="U14" s="10">
        <v>0</v>
      </c>
      <c r="V14" s="10">
        <v>0</v>
      </c>
      <c r="W14" s="10">
        <v>0</v>
      </c>
      <c r="X14" s="10">
        <v>0</v>
      </c>
      <c r="Y14" s="10">
        <v>1</v>
      </c>
      <c r="Z14" s="10">
        <v>1</v>
      </c>
      <c r="AA14" s="10">
        <v>0</v>
      </c>
    </row>
  </sheetData>
  <sheetProtection/>
  <mergeCells count="3">
    <mergeCell ref="Z1:AA1"/>
    <mergeCell ref="Z3:AA3"/>
    <mergeCell ref="A2:AA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8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48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47.25390625" style="0" customWidth="1"/>
    <col min="2" max="2" width="42.375" style="0" customWidth="1"/>
    <col min="3" max="3" width="45.25390625" style="0" customWidth="1"/>
    <col min="4" max="4" width="43.50390625" style="0" customWidth="1"/>
  </cols>
  <sheetData>
    <row r="1" ht="22.5" customHeight="1">
      <c r="D1" t="s">
        <v>1</v>
      </c>
    </row>
    <row r="2" spans="1:4" ht="31.5">
      <c r="A2" s="74" t="s">
        <v>2</v>
      </c>
      <c r="B2" s="74"/>
      <c r="C2" s="74"/>
      <c r="D2" s="74"/>
    </row>
    <row r="3" spans="2:4" ht="14.25">
      <c r="B3" s="22"/>
      <c r="C3" s="22"/>
      <c r="D3" s="22" t="s">
        <v>3</v>
      </c>
    </row>
    <row r="4" spans="1:4" ht="20.25">
      <c r="A4" s="6" t="s">
        <v>4</v>
      </c>
      <c r="B4" s="96"/>
      <c r="C4" s="96" t="s">
        <v>5</v>
      </c>
      <c r="D4" s="11"/>
    </row>
    <row r="5" spans="1:4" ht="14.25">
      <c r="A5" s="5" t="s">
        <v>247</v>
      </c>
      <c r="B5" s="11" t="s">
        <v>388</v>
      </c>
      <c r="C5" s="11" t="s">
        <v>6</v>
      </c>
      <c r="D5" s="11" t="s">
        <v>388</v>
      </c>
    </row>
    <row r="6" spans="1:4" ht="14.25">
      <c r="A6" s="5" t="s">
        <v>7</v>
      </c>
      <c r="B6" s="90">
        <v>24690091</v>
      </c>
      <c r="C6" s="11" t="s">
        <v>8</v>
      </c>
      <c r="D6" s="90">
        <v>9508450</v>
      </c>
    </row>
    <row r="7" spans="1:4" ht="14.25">
      <c r="A7" s="5" t="s">
        <v>9</v>
      </c>
      <c r="B7" s="11">
        <f>SUM(B8:B10,B13:B16)</f>
        <v>0</v>
      </c>
      <c r="C7" s="11" t="s">
        <v>10</v>
      </c>
      <c r="D7" s="90"/>
    </row>
    <row r="8" spans="1:4" ht="14.25">
      <c r="A8" s="5" t="s">
        <v>11</v>
      </c>
      <c r="B8" s="90">
        <v>0</v>
      </c>
      <c r="C8" s="11" t="s">
        <v>12</v>
      </c>
      <c r="D8" s="90"/>
    </row>
    <row r="9" spans="1:4" ht="14.25">
      <c r="A9" s="5" t="s">
        <v>13</v>
      </c>
      <c r="B9" s="90">
        <v>0</v>
      </c>
      <c r="C9" s="11" t="s">
        <v>14</v>
      </c>
      <c r="D9" s="90">
        <v>520000</v>
      </c>
    </row>
    <row r="10" spans="1:4" ht="14.25">
      <c r="A10" s="5" t="s">
        <v>15</v>
      </c>
      <c r="B10" s="11">
        <f>SUM(B11:B12)</f>
        <v>0</v>
      </c>
      <c r="C10" s="11" t="s">
        <v>16</v>
      </c>
      <c r="D10" s="90">
        <v>366000</v>
      </c>
    </row>
    <row r="11" spans="1:4" ht="14.25">
      <c r="A11" s="5" t="s">
        <v>17</v>
      </c>
      <c r="B11" s="90">
        <v>0</v>
      </c>
      <c r="C11" s="11" t="s">
        <v>18</v>
      </c>
      <c r="D11" s="90">
        <v>30000</v>
      </c>
    </row>
    <row r="12" spans="1:4" ht="14.25">
      <c r="A12" s="5" t="s">
        <v>19</v>
      </c>
      <c r="B12" s="90">
        <v>0</v>
      </c>
      <c r="C12" s="11" t="s">
        <v>20</v>
      </c>
      <c r="D12" s="90">
        <v>270426</v>
      </c>
    </row>
    <row r="13" spans="1:4" ht="14.25">
      <c r="A13" s="5" t="s">
        <v>21</v>
      </c>
      <c r="B13" s="90">
        <v>0</v>
      </c>
      <c r="C13" s="11" t="s">
        <v>22</v>
      </c>
      <c r="D13" s="90">
        <v>1631330</v>
      </c>
    </row>
    <row r="14" spans="1:4" ht="14.25">
      <c r="A14" s="5" t="s">
        <v>23</v>
      </c>
      <c r="B14" s="90">
        <v>0</v>
      </c>
      <c r="C14" s="11" t="s">
        <v>24</v>
      </c>
      <c r="D14" s="90"/>
    </row>
    <row r="15" spans="1:4" ht="14.25">
      <c r="A15" s="5" t="s">
        <v>25</v>
      </c>
      <c r="B15" s="90">
        <v>0</v>
      </c>
      <c r="C15" s="11" t="s">
        <v>26</v>
      </c>
      <c r="D15" s="90">
        <v>1897386</v>
      </c>
    </row>
    <row r="16" spans="1:4" ht="14.25">
      <c r="A16" s="5" t="s">
        <v>27</v>
      </c>
      <c r="B16" s="90">
        <v>0</v>
      </c>
      <c r="C16" s="11" t="s">
        <v>28</v>
      </c>
      <c r="D16" s="90">
        <v>60000</v>
      </c>
    </row>
    <row r="17" spans="1:4" ht="14.25">
      <c r="A17" s="5" t="s">
        <v>29</v>
      </c>
      <c r="B17" s="90">
        <v>0</v>
      </c>
      <c r="C17" s="11" t="s">
        <v>30</v>
      </c>
      <c r="D17" s="90">
        <v>3642000</v>
      </c>
    </row>
    <row r="18" spans="1:4" ht="14.25">
      <c r="A18" s="5" t="s">
        <v>31</v>
      </c>
      <c r="B18" s="90">
        <v>0</v>
      </c>
      <c r="C18" s="11" t="s">
        <v>32</v>
      </c>
      <c r="D18" s="90">
        <v>5945152</v>
      </c>
    </row>
    <row r="19" spans="1:4" ht="14.25">
      <c r="A19" s="5" t="s">
        <v>33</v>
      </c>
      <c r="B19" s="90">
        <v>0</v>
      </c>
      <c r="C19" s="11" t="s">
        <v>34</v>
      </c>
      <c r="D19" s="90"/>
    </row>
    <row r="20" spans="1:4" ht="14.25">
      <c r="A20" s="5" t="s">
        <v>35</v>
      </c>
      <c r="B20" s="90">
        <v>0</v>
      </c>
      <c r="C20" s="11" t="s">
        <v>36</v>
      </c>
      <c r="D20" s="90"/>
    </row>
    <row r="21" spans="1:4" ht="14.25">
      <c r="A21" s="5" t="s">
        <v>37</v>
      </c>
      <c r="B21" s="90">
        <v>0</v>
      </c>
      <c r="C21" s="11" t="s">
        <v>38</v>
      </c>
      <c r="D21" s="90"/>
    </row>
    <row r="22" spans="1:4" ht="14.25">
      <c r="A22" s="5"/>
      <c r="B22" s="11"/>
      <c r="C22" s="11" t="s">
        <v>39</v>
      </c>
      <c r="D22" s="90"/>
    </row>
    <row r="23" spans="1:4" ht="14.25">
      <c r="A23" s="5"/>
      <c r="B23" s="11"/>
      <c r="C23" s="11" t="s">
        <v>40</v>
      </c>
      <c r="D23" s="90"/>
    </row>
    <row r="24" spans="1:4" ht="14.25">
      <c r="A24" s="5"/>
      <c r="B24" s="11"/>
      <c r="C24" s="11" t="s">
        <v>41</v>
      </c>
      <c r="D24" s="90"/>
    </row>
    <row r="25" spans="1:4" ht="14.25">
      <c r="A25" s="5"/>
      <c r="B25" s="11"/>
      <c r="C25" s="11" t="s">
        <v>42</v>
      </c>
      <c r="D25" s="90">
        <v>819347</v>
      </c>
    </row>
    <row r="26" spans="1:4" ht="14.25">
      <c r="A26" s="5"/>
      <c r="B26" s="11"/>
      <c r="C26" s="11" t="s">
        <v>43</v>
      </c>
      <c r="D26" s="90"/>
    </row>
    <row r="27" spans="1:4" ht="14.25">
      <c r="A27" s="5"/>
      <c r="B27" s="11"/>
      <c r="C27" s="11" t="s">
        <v>44</v>
      </c>
      <c r="D27" s="90"/>
    </row>
    <row r="28" spans="1:4" ht="14.25">
      <c r="A28" s="5"/>
      <c r="B28" s="11"/>
      <c r="C28" s="11" t="s">
        <v>45</v>
      </c>
      <c r="D28" s="90"/>
    </row>
    <row r="29" spans="1:4" ht="14.25">
      <c r="A29" s="5"/>
      <c r="B29" s="11"/>
      <c r="C29" s="11" t="s">
        <v>46</v>
      </c>
      <c r="D29" s="90"/>
    </row>
    <row r="30" spans="1:4" ht="14.25">
      <c r="A30" s="5"/>
      <c r="B30" s="11"/>
      <c r="C30" s="11" t="s">
        <v>47</v>
      </c>
      <c r="D30" s="90">
        <v>0</v>
      </c>
    </row>
    <row r="31" spans="1:4" ht="14.25">
      <c r="A31" s="5"/>
      <c r="B31" s="11"/>
      <c r="C31" s="11"/>
      <c r="D31" s="11"/>
    </row>
    <row r="32" spans="1:4" ht="14.25">
      <c r="A32" s="5"/>
      <c r="B32" s="11"/>
      <c r="C32" s="11"/>
      <c r="D32" s="11"/>
    </row>
    <row r="33" spans="1:4" ht="14.25">
      <c r="A33" s="5" t="s">
        <v>48</v>
      </c>
      <c r="B33" s="11">
        <f>B6+B7+B17+B18+B19+B20+B21</f>
        <v>24690091</v>
      </c>
      <c r="C33" s="11" t="s">
        <v>49</v>
      </c>
      <c r="D33" s="11">
        <f>SUM(D6:D30)</f>
        <v>24690091</v>
      </c>
    </row>
    <row r="34" spans="1:4" ht="14.25">
      <c r="A34" s="5"/>
      <c r="B34" s="11"/>
      <c r="C34" s="11"/>
      <c r="D34" s="11"/>
    </row>
    <row r="35" spans="1:4" ht="14.25">
      <c r="A35" s="5" t="s">
        <v>50</v>
      </c>
      <c r="B35" s="11">
        <f>SUM(B36)</f>
        <v>0</v>
      </c>
      <c r="C35" s="11" t="s">
        <v>51</v>
      </c>
      <c r="D35" s="11">
        <f>D37</f>
        <v>0</v>
      </c>
    </row>
    <row r="36" spans="1:4" ht="14.25">
      <c r="A36" s="5" t="s">
        <v>52</v>
      </c>
      <c r="B36" s="11">
        <f>SUM(B37:B44)</f>
        <v>0</v>
      </c>
      <c r="C36" s="11"/>
      <c r="D36" s="11"/>
    </row>
    <row r="37" spans="1:4" ht="14.25">
      <c r="A37" s="5" t="s">
        <v>53</v>
      </c>
      <c r="B37" s="90">
        <v>0</v>
      </c>
      <c r="C37" s="11" t="s">
        <v>54</v>
      </c>
      <c r="D37" s="11">
        <f>SUM(D39:D44)</f>
        <v>0</v>
      </c>
    </row>
    <row r="38" spans="1:4" ht="14.25">
      <c r="A38" s="5" t="s">
        <v>55</v>
      </c>
      <c r="B38" s="90">
        <v>0</v>
      </c>
      <c r="C38" s="11"/>
      <c r="D38" s="11"/>
    </row>
    <row r="39" spans="1:4" ht="14.25">
      <c r="A39" s="5" t="s">
        <v>56</v>
      </c>
      <c r="B39" s="90">
        <v>0</v>
      </c>
      <c r="C39" s="11" t="s">
        <v>57</v>
      </c>
      <c r="D39" s="90">
        <v>0</v>
      </c>
    </row>
    <row r="40" spans="1:4" ht="14.25">
      <c r="A40" s="5" t="s">
        <v>58</v>
      </c>
      <c r="B40" s="90">
        <v>0</v>
      </c>
      <c r="C40" s="11" t="s">
        <v>59</v>
      </c>
      <c r="D40" s="90">
        <v>0</v>
      </c>
    </row>
    <row r="41" spans="1:4" ht="14.25">
      <c r="A41" s="5" t="s">
        <v>60</v>
      </c>
      <c r="B41" s="90">
        <v>0</v>
      </c>
      <c r="C41" s="11" t="s">
        <v>61</v>
      </c>
      <c r="D41" s="90">
        <v>0</v>
      </c>
    </row>
    <row r="42" spans="1:4" ht="14.25">
      <c r="A42" s="5" t="s">
        <v>62</v>
      </c>
      <c r="B42" s="90">
        <v>0</v>
      </c>
      <c r="C42" s="11" t="s">
        <v>63</v>
      </c>
      <c r="D42" s="90">
        <v>0</v>
      </c>
    </row>
    <row r="43" spans="1:4" ht="14.25">
      <c r="A43" s="5" t="s">
        <v>64</v>
      </c>
      <c r="B43" s="90">
        <v>0</v>
      </c>
      <c r="C43" s="11" t="s">
        <v>65</v>
      </c>
      <c r="D43" s="90">
        <v>0</v>
      </c>
    </row>
    <row r="44" spans="1:4" ht="14.25">
      <c r="A44" s="5" t="s">
        <v>66</v>
      </c>
      <c r="B44" s="90">
        <v>0</v>
      </c>
      <c r="C44" s="11" t="s">
        <v>67</v>
      </c>
      <c r="D44" s="90">
        <v>0</v>
      </c>
    </row>
    <row r="45" spans="1:4" ht="14.25">
      <c r="A45" s="5"/>
      <c r="B45" s="11"/>
      <c r="C45" s="11"/>
      <c r="D45" s="11"/>
    </row>
    <row r="46" spans="1:4" ht="14.25">
      <c r="A46" s="5"/>
      <c r="B46" s="11"/>
      <c r="C46" s="11"/>
      <c r="D46" s="11"/>
    </row>
    <row r="47" spans="1:4" ht="14.25">
      <c r="A47" s="5" t="s">
        <v>68</v>
      </c>
      <c r="B47" s="11">
        <f>B33+B35</f>
        <v>24690091</v>
      </c>
      <c r="C47" s="11" t="s">
        <v>69</v>
      </c>
      <c r="D47" s="11">
        <f>D33+D35</f>
        <v>24690091</v>
      </c>
    </row>
    <row r="48" spans="2:4" ht="14.25">
      <c r="B48" s="22"/>
      <c r="C48" s="22"/>
      <c r="D48" s="22"/>
    </row>
  </sheetData>
  <sheetProtection/>
  <mergeCells count="1">
    <mergeCell ref="A2:D2"/>
  </mergeCells>
  <printOptions/>
  <pageMargins left="0.7480314960629921" right="0.5511811023622047" top="0.5905511811023623" bottom="0.787401574803149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T25"/>
  <sheetViews>
    <sheetView zoomScalePageLayoutView="0" workbookViewId="0" topLeftCell="A1">
      <selection activeCell="G7" sqref="G7"/>
    </sheetView>
  </sheetViews>
  <sheetFormatPr defaultColWidth="9.00390625" defaultRowHeight="14.25"/>
  <cols>
    <col min="2" max="2" width="17.50390625" style="0" customWidth="1"/>
    <col min="3" max="3" width="9.50390625" style="0" bestFit="1" customWidth="1"/>
    <col min="4" max="4" width="8.375" style="0" customWidth="1"/>
    <col min="5" max="5" width="10.25390625" style="0" customWidth="1"/>
    <col min="6" max="6" width="9.75390625" style="0" customWidth="1"/>
    <col min="7" max="7" width="8.75390625" style="0" customWidth="1"/>
    <col min="8" max="8" width="9.75390625" style="0" customWidth="1"/>
    <col min="9" max="9" width="9.50390625" style="0" bestFit="1" customWidth="1"/>
    <col min="10" max="10" width="12.25390625" style="0" customWidth="1"/>
    <col min="11" max="11" width="9.50390625" style="0" bestFit="1" customWidth="1"/>
    <col min="12" max="12" width="7.375" style="0" customWidth="1"/>
    <col min="13" max="13" width="10.375" style="0" customWidth="1"/>
    <col min="14" max="14" width="13.75390625" style="0" customWidth="1"/>
    <col min="15" max="15" width="7.50390625" style="0" customWidth="1"/>
    <col min="16" max="16" width="10.125" style="0" customWidth="1"/>
    <col min="17" max="17" width="6.625" style="0" customWidth="1"/>
    <col min="18" max="18" width="11.25390625" style="0" customWidth="1"/>
    <col min="19" max="19" width="8.875" style="0" customWidth="1"/>
    <col min="20" max="20" width="4.50390625" style="0" customWidth="1"/>
  </cols>
  <sheetData>
    <row r="1" ht="14.25">
      <c r="S1" t="s">
        <v>70</v>
      </c>
    </row>
    <row r="2" spans="1:20" ht="31.5">
      <c r="A2" s="74" t="s">
        <v>71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ht="14.25">
      <c r="S3" t="s">
        <v>3</v>
      </c>
    </row>
    <row r="4" spans="1:20" ht="24">
      <c r="A4" s="7" t="s">
        <v>72</v>
      </c>
      <c r="B4" s="7" t="s">
        <v>73</v>
      </c>
      <c r="C4" s="7" t="s">
        <v>74</v>
      </c>
      <c r="D4" s="18" t="s">
        <v>75</v>
      </c>
      <c r="E4" s="18" t="s">
        <v>76</v>
      </c>
      <c r="F4" s="18" t="s">
        <v>77</v>
      </c>
      <c r="G4" s="18" t="s">
        <v>78</v>
      </c>
      <c r="H4" s="18"/>
      <c r="I4" s="18"/>
      <c r="J4" s="18"/>
      <c r="K4" s="18"/>
      <c r="L4" s="18"/>
      <c r="M4" s="18"/>
      <c r="N4" s="7"/>
      <c r="O4" s="7"/>
      <c r="P4" s="18" t="s">
        <v>273</v>
      </c>
      <c r="Q4" s="7" t="s">
        <v>80</v>
      </c>
      <c r="R4" s="7" t="s">
        <v>81</v>
      </c>
      <c r="S4" s="7" t="s">
        <v>82</v>
      </c>
      <c r="T4" s="5"/>
    </row>
    <row r="5" spans="1:20" ht="28.5" customHeight="1">
      <c r="A5" s="7"/>
      <c r="B5" s="7"/>
      <c r="C5" s="7"/>
      <c r="D5" s="18"/>
      <c r="E5" s="18"/>
      <c r="F5" s="18"/>
      <c r="G5" s="18" t="s">
        <v>83</v>
      </c>
      <c r="H5" s="18" t="s">
        <v>84</v>
      </c>
      <c r="I5" s="18" t="s">
        <v>85</v>
      </c>
      <c r="J5" s="18" t="s">
        <v>86</v>
      </c>
      <c r="K5" s="18"/>
      <c r="L5" s="18" t="s">
        <v>87</v>
      </c>
      <c r="M5" s="18" t="s">
        <v>88</v>
      </c>
      <c r="N5" s="18" t="s">
        <v>89</v>
      </c>
      <c r="O5" s="7" t="s">
        <v>90</v>
      </c>
      <c r="P5" s="7"/>
      <c r="Q5" s="7"/>
      <c r="R5" s="7"/>
      <c r="S5" s="7"/>
      <c r="T5" s="5"/>
    </row>
    <row r="6" spans="1:20" ht="14.25">
      <c r="A6" s="7"/>
      <c r="B6" s="7"/>
      <c r="C6" s="7"/>
      <c r="D6" s="18"/>
      <c r="E6" s="18"/>
      <c r="F6" s="18"/>
      <c r="G6" s="18"/>
      <c r="H6" s="18"/>
      <c r="I6" s="18"/>
      <c r="J6" s="18" t="s">
        <v>91</v>
      </c>
      <c r="K6" s="18" t="s">
        <v>92</v>
      </c>
      <c r="L6" s="18"/>
      <c r="M6" s="18"/>
      <c r="N6" s="7"/>
      <c r="O6" s="7"/>
      <c r="P6" s="7"/>
      <c r="Q6" s="7"/>
      <c r="R6" s="7"/>
      <c r="S6" s="7"/>
      <c r="T6" s="5"/>
    </row>
    <row r="7" spans="1:20" ht="14.25">
      <c r="A7" s="7" t="s">
        <v>93</v>
      </c>
      <c r="B7" s="7" t="s">
        <v>93</v>
      </c>
      <c r="C7" s="7">
        <v>1</v>
      </c>
      <c r="D7" s="1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5"/>
    </row>
    <row r="8" spans="1:20" ht="18" customHeight="1">
      <c r="A8" s="7"/>
      <c r="B8" s="17" t="s">
        <v>94</v>
      </c>
      <c r="C8" s="7">
        <f>SUM(C9:C24)</f>
        <v>24690091</v>
      </c>
      <c r="D8" s="17"/>
      <c r="E8" s="7">
        <f aca="true" t="shared" si="0" ref="E8:S8">SUM(E9:E24)</f>
        <v>24690091</v>
      </c>
      <c r="F8" s="17">
        <f t="shared" si="0"/>
        <v>24690091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/>
    </row>
    <row r="9" spans="1:20" ht="18" customHeight="1">
      <c r="A9" s="44">
        <v>607001</v>
      </c>
      <c r="B9" s="60" t="s">
        <v>293</v>
      </c>
      <c r="C9" s="7">
        <f>D9+E9</f>
        <v>15006302</v>
      </c>
      <c r="D9" s="61"/>
      <c r="E9" s="7">
        <f>F9+G9+P9+Q9+R9+S9</f>
        <v>15006302</v>
      </c>
      <c r="F9" s="61">
        <v>15006302</v>
      </c>
      <c r="G9" s="7">
        <f>SUM(H9:O9)</f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/>
    </row>
    <row r="10" spans="1:20" ht="18" customHeight="1">
      <c r="A10" s="44">
        <v>607002</v>
      </c>
      <c r="B10" s="60" t="s">
        <v>294</v>
      </c>
      <c r="C10" s="7">
        <f aca="true" t="shared" si="1" ref="C10:C24">D10+E10</f>
        <v>1720215</v>
      </c>
      <c r="D10" s="61"/>
      <c r="E10" s="7">
        <f>F10+G10+P10+Q10+R10+S10</f>
        <v>1720215</v>
      </c>
      <c r="F10" s="61">
        <v>1720215</v>
      </c>
      <c r="G10" s="7">
        <f aca="true" t="shared" si="2" ref="G10:G16">SUM(H10:O10)</f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/>
    </row>
    <row r="11" spans="1:20" ht="18" customHeight="1">
      <c r="A11" s="44">
        <v>607003</v>
      </c>
      <c r="B11" s="60" t="s">
        <v>95</v>
      </c>
      <c r="C11" s="7">
        <f t="shared" si="1"/>
        <v>1435127</v>
      </c>
      <c r="D11" s="61"/>
      <c r="E11" s="7">
        <f>F11+G11+P11+Q11+R11+S11</f>
        <v>1435127</v>
      </c>
      <c r="F11" s="61">
        <v>1435127</v>
      </c>
      <c r="G11" s="7">
        <f t="shared" si="2"/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/>
    </row>
    <row r="12" spans="1:20" ht="18" customHeight="1">
      <c r="A12" s="44">
        <v>607004</v>
      </c>
      <c r="B12" s="60" t="s">
        <v>96</v>
      </c>
      <c r="C12" s="7">
        <f t="shared" si="1"/>
        <v>2762732</v>
      </c>
      <c r="D12" s="61"/>
      <c r="E12" s="7">
        <f>F12+G12+P12+Q12+R12+S12</f>
        <v>2762732</v>
      </c>
      <c r="F12" s="61">
        <v>2762732</v>
      </c>
      <c r="G12" s="7">
        <f t="shared" si="2"/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</row>
    <row r="13" spans="1:20" ht="18" customHeight="1">
      <c r="A13" s="44">
        <v>607005</v>
      </c>
      <c r="B13" s="12" t="s">
        <v>300</v>
      </c>
      <c r="C13" s="7">
        <f t="shared" si="1"/>
        <v>346455</v>
      </c>
      <c r="D13" s="61"/>
      <c r="E13" s="7">
        <f aca="true" t="shared" si="3" ref="E13:E24">F13+G13+P13+Q13+R13+S13</f>
        <v>346455</v>
      </c>
      <c r="F13" s="17">
        <v>346455</v>
      </c>
      <c r="G13" s="7">
        <f t="shared" si="2"/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/>
    </row>
    <row r="14" spans="1:20" ht="18" customHeight="1">
      <c r="A14" s="44">
        <v>607006</v>
      </c>
      <c r="B14" s="12" t="s">
        <v>302</v>
      </c>
      <c r="C14" s="7">
        <f t="shared" si="1"/>
        <v>358830</v>
      </c>
      <c r="D14" s="61"/>
      <c r="E14" s="7">
        <f t="shared" si="3"/>
        <v>358830</v>
      </c>
      <c r="F14" s="17">
        <v>358830</v>
      </c>
      <c r="G14" s="7">
        <f t="shared" si="2"/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/>
    </row>
    <row r="15" spans="1:20" ht="18" customHeight="1">
      <c r="A15" s="44">
        <v>607007</v>
      </c>
      <c r="B15" s="12" t="s">
        <v>304</v>
      </c>
      <c r="C15" s="7">
        <f t="shared" si="1"/>
        <v>405105</v>
      </c>
      <c r="D15" s="61"/>
      <c r="E15" s="7">
        <f t="shared" si="3"/>
        <v>405105</v>
      </c>
      <c r="F15" s="17">
        <v>405105</v>
      </c>
      <c r="G15" s="7">
        <f t="shared" si="2"/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/>
    </row>
    <row r="16" spans="1:20" ht="18" customHeight="1">
      <c r="A16" s="44">
        <v>607008</v>
      </c>
      <c r="B16" s="12" t="s">
        <v>306</v>
      </c>
      <c r="C16" s="7">
        <f t="shared" si="1"/>
        <v>353035</v>
      </c>
      <c r="D16" s="61"/>
      <c r="E16" s="7">
        <f t="shared" si="3"/>
        <v>353035</v>
      </c>
      <c r="F16" s="17">
        <v>353035</v>
      </c>
      <c r="G16" s="7">
        <f t="shared" si="2"/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/>
    </row>
    <row r="17" spans="1:20" ht="14.25">
      <c r="A17" s="44">
        <v>607009</v>
      </c>
      <c r="B17" s="12" t="s">
        <v>308</v>
      </c>
      <c r="C17" s="7">
        <f t="shared" si="1"/>
        <v>302145</v>
      </c>
      <c r="D17" s="61"/>
      <c r="E17" s="7">
        <f t="shared" si="3"/>
        <v>302145</v>
      </c>
      <c r="F17" s="17">
        <v>302145</v>
      </c>
      <c r="G17" s="7"/>
      <c r="H17" s="7"/>
      <c r="I17" s="7"/>
      <c r="J17" s="7"/>
      <c r="K17" s="7"/>
      <c r="L17" s="7"/>
      <c r="M17" s="7"/>
      <c r="N17" s="7"/>
      <c r="O17" s="5"/>
      <c r="P17" s="5"/>
      <c r="Q17" s="5"/>
      <c r="R17" s="5"/>
      <c r="S17" s="5"/>
      <c r="T17" s="5"/>
    </row>
    <row r="18" spans="1:20" ht="14.25">
      <c r="A18" s="44">
        <v>607010</v>
      </c>
      <c r="B18" s="12" t="s">
        <v>310</v>
      </c>
      <c r="C18" s="7">
        <f t="shared" si="1"/>
        <v>356030</v>
      </c>
      <c r="D18" s="61"/>
      <c r="E18" s="7">
        <f t="shared" si="3"/>
        <v>356030</v>
      </c>
      <c r="F18" s="17">
        <v>356030</v>
      </c>
      <c r="G18" s="7"/>
      <c r="H18" s="7"/>
      <c r="I18" s="7"/>
      <c r="J18" s="7"/>
      <c r="K18" s="7"/>
      <c r="L18" s="7"/>
      <c r="M18" s="7"/>
      <c r="N18" s="7"/>
      <c r="O18" s="5"/>
      <c r="P18" s="5"/>
      <c r="Q18" s="5"/>
      <c r="R18" s="5"/>
      <c r="S18" s="5"/>
      <c r="T18" s="5"/>
    </row>
    <row r="19" spans="1:20" ht="14.25">
      <c r="A19" s="44">
        <v>607011</v>
      </c>
      <c r="B19" s="12" t="s">
        <v>312</v>
      </c>
      <c r="C19" s="7">
        <f t="shared" si="1"/>
        <v>300320</v>
      </c>
      <c r="D19" s="61"/>
      <c r="E19" s="7">
        <f t="shared" si="3"/>
        <v>300320</v>
      </c>
      <c r="F19" s="17">
        <v>300320</v>
      </c>
      <c r="G19" s="7"/>
      <c r="H19" s="7"/>
      <c r="I19" s="7"/>
      <c r="J19" s="7"/>
      <c r="K19" s="7"/>
      <c r="L19" s="7"/>
      <c r="M19" s="7"/>
      <c r="N19" s="7"/>
      <c r="O19" s="5"/>
      <c r="P19" s="5"/>
      <c r="Q19" s="5"/>
      <c r="R19" s="5"/>
      <c r="S19" s="5"/>
      <c r="T19" s="5"/>
    </row>
    <row r="20" spans="1:20" ht="14.25">
      <c r="A20" s="44">
        <v>607012</v>
      </c>
      <c r="B20" s="12" t="s">
        <v>314</v>
      </c>
      <c r="C20" s="7">
        <f t="shared" si="1"/>
        <v>316810</v>
      </c>
      <c r="D20" s="61"/>
      <c r="E20" s="7">
        <f t="shared" si="3"/>
        <v>316810</v>
      </c>
      <c r="F20" s="17">
        <v>316810</v>
      </c>
      <c r="G20" s="7"/>
      <c r="H20" s="7"/>
      <c r="I20" s="7"/>
      <c r="J20" s="7"/>
      <c r="K20" s="7"/>
      <c r="L20" s="7"/>
      <c r="M20" s="7"/>
      <c r="N20" s="7"/>
      <c r="O20" s="5"/>
      <c r="P20" s="5"/>
      <c r="Q20" s="5"/>
      <c r="R20" s="5"/>
      <c r="S20" s="5"/>
      <c r="T20" s="5"/>
    </row>
    <row r="21" spans="1:20" ht="14.25">
      <c r="A21" s="44">
        <v>607013</v>
      </c>
      <c r="B21" s="12" t="s">
        <v>316</v>
      </c>
      <c r="C21" s="7">
        <f t="shared" si="1"/>
        <v>330810</v>
      </c>
      <c r="D21" s="61"/>
      <c r="E21" s="7">
        <f t="shared" si="3"/>
        <v>330810</v>
      </c>
      <c r="F21" s="17">
        <v>330810</v>
      </c>
      <c r="G21" s="7"/>
      <c r="H21" s="7"/>
      <c r="I21" s="7"/>
      <c r="J21" s="7"/>
      <c r="K21" s="7"/>
      <c r="L21" s="7"/>
      <c r="M21" s="7"/>
      <c r="N21" s="7"/>
      <c r="O21" s="5"/>
      <c r="P21" s="5"/>
      <c r="Q21" s="5"/>
      <c r="R21" s="5"/>
      <c r="S21" s="5"/>
      <c r="T21" s="5"/>
    </row>
    <row r="22" spans="1:20" ht="14.25">
      <c r="A22" s="44">
        <v>607014</v>
      </c>
      <c r="B22" s="12" t="s">
        <v>318</v>
      </c>
      <c r="C22" s="7">
        <f t="shared" si="1"/>
        <v>380040</v>
      </c>
      <c r="D22" s="61"/>
      <c r="E22" s="7">
        <f t="shared" si="3"/>
        <v>380040</v>
      </c>
      <c r="F22" s="17">
        <v>380040</v>
      </c>
      <c r="G22" s="7"/>
      <c r="H22" s="7"/>
      <c r="I22" s="7"/>
      <c r="J22" s="7"/>
      <c r="K22" s="7"/>
      <c r="L22" s="7"/>
      <c r="M22" s="7"/>
      <c r="N22" s="7"/>
      <c r="O22" s="5"/>
      <c r="P22" s="5"/>
      <c r="Q22" s="5"/>
      <c r="R22" s="5"/>
      <c r="S22" s="5"/>
      <c r="T22" s="5"/>
    </row>
    <row r="23" spans="1:20" ht="14.25">
      <c r="A23" s="44">
        <v>607015</v>
      </c>
      <c r="B23" s="12" t="s">
        <v>320</v>
      </c>
      <c r="C23" s="7">
        <f t="shared" si="1"/>
        <v>296135</v>
      </c>
      <c r="D23" s="61"/>
      <c r="E23" s="7">
        <f t="shared" si="3"/>
        <v>296135</v>
      </c>
      <c r="F23" s="17">
        <v>296135</v>
      </c>
      <c r="G23" s="7"/>
      <c r="H23" s="7"/>
      <c r="I23" s="7"/>
      <c r="J23" s="7"/>
      <c r="K23" s="7"/>
      <c r="L23" s="7"/>
      <c r="M23" s="7"/>
      <c r="N23" s="7"/>
      <c r="O23" s="5"/>
      <c r="P23" s="5"/>
      <c r="Q23" s="5"/>
      <c r="R23" s="5"/>
      <c r="S23" s="5"/>
      <c r="T23" s="5"/>
    </row>
    <row r="24" spans="1:20" ht="14.25">
      <c r="A24" s="44">
        <v>607016</v>
      </c>
      <c r="B24" s="44" t="s">
        <v>292</v>
      </c>
      <c r="C24" s="7">
        <f t="shared" si="1"/>
        <v>20000</v>
      </c>
      <c r="D24" s="61"/>
      <c r="E24" s="7">
        <f t="shared" si="3"/>
        <v>20000</v>
      </c>
      <c r="F24" s="17">
        <v>20000</v>
      </c>
      <c r="G24" s="7"/>
      <c r="H24" s="7"/>
      <c r="I24" s="7"/>
      <c r="J24" s="7"/>
      <c r="K24" s="7"/>
      <c r="L24" s="7"/>
      <c r="M24" s="7"/>
      <c r="N24" s="7"/>
      <c r="O24" s="5"/>
      <c r="P24" s="5"/>
      <c r="Q24" s="5"/>
      <c r="R24" s="5"/>
      <c r="S24" s="5"/>
      <c r="T24" s="5"/>
    </row>
    <row r="25" spans="1:14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</sheetData>
  <sheetProtection/>
  <mergeCells count="1">
    <mergeCell ref="A2:T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8" scale="9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7"/>
  <sheetViews>
    <sheetView zoomScalePageLayoutView="0" workbookViewId="0" topLeftCell="A1">
      <selection activeCell="B18" sqref="B18"/>
    </sheetView>
  </sheetViews>
  <sheetFormatPr defaultColWidth="9.00390625" defaultRowHeight="14.25"/>
  <cols>
    <col min="1" max="1" width="16.125" style="0" customWidth="1"/>
    <col min="2" max="2" width="26.00390625" style="0" customWidth="1"/>
    <col min="3" max="3" width="17.125" style="0" customWidth="1"/>
    <col min="4" max="4" width="16.00390625" style="0" customWidth="1"/>
    <col min="5" max="5" width="15.50390625" style="0" customWidth="1"/>
    <col min="6" max="6" width="17.00390625" style="0" customWidth="1"/>
    <col min="7" max="7" width="16.875" style="0" customWidth="1"/>
    <col min="8" max="8" width="16.375" style="0" customWidth="1"/>
    <col min="9" max="9" width="14.375" style="0" customWidth="1"/>
  </cols>
  <sheetData>
    <row r="1" spans="10:11" ht="14.25">
      <c r="J1" s="76" t="s">
        <v>97</v>
      </c>
      <c r="K1" s="76"/>
    </row>
    <row r="2" spans="1:20" ht="31.5">
      <c r="A2" s="75" t="s">
        <v>248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ht="14.25">
      <c r="K3" t="s">
        <v>3</v>
      </c>
    </row>
    <row r="4" spans="1:11" ht="14.25">
      <c r="A4" s="5" t="s">
        <v>72</v>
      </c>
      <c r="B4" s="5" t="s">
        <v>98</v>
      </c>
      <c r="C4" s="5" t="s">
        <v>99</v>
      </c>
      <c r="D4" s="5"/>
      <c r="E4" s="5"/>
      <c r="F4" s="5"/>
      <c r="G4" s="5" t="s">
        <v>100</v>
      </c>
      <c r="H4" s="5"/>
      <c r="I4" s="5"/>
      <c r="J4" s="5"/>
      <c r="K4" s="5" t="s">
        <v>101</v>
      </c>
    </row>
    <row r="5" spans="1:11" ht="34.5" customHeight="1">
      <c r="A5" s="5"/>
      <c r="B5" s="5"/>
      <c r="C5" s="5" t="s">
        <v>102</v>
      </c>
      <c r="D5" s="5"/>
      <c r="E5" s="5" t="s">
        <v>103</v>
      </c>
      <c r="F5" s="5"/>
      <c r="G5" s="5" t="s">
        <v>104</v>
      </c>
      <c r="H5" s="5"/>
      <c r="I5" s="5" t="s">
        <v>105</v>
      </c>
      <c r="J5" s="5"/>
      <c r="K5" s="5"/>
    </row>
    <row r="6" spans="1:11" ht="33" customHeight="1">
      <c r="A6" s="5"/>
      <c r="B6" s="5"/>
      <c r="C6" s="5" t="s">
        <v>106</v>
      </c>
      <c r="D6" s="5" t="s">
        <v>107</v>
      </c>
      <c r="E6" s="5" t="s">
        <v>106</v>
      </c>
      <c r="F6" s="5" t="s">
        <v>107</v>
      </c>
      <c r="G6" s="5" t="s">
        <v>106</v>
      </c>
      <c r="H6" s="5" t="s">
        <v>107</v>
      </c>
      <c r="I6" s="5" t="s">
        <v>106</v>
      </c>
      <c r="J6" s="5" t="s">
        <v>107</v>
      </c>
      <c r="K6" s="5"/>
    </row>
    <row r="7" spans="1:11" ht="33.75" customHeight="1">
      <c r="A7" s="5" t="s">
        <v>93</v>
      </c>
      <c r="B7" s="5" t="s">
        <v>93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</row>
  </sheetData>
  <sheetProtection/>
  <mergeCells count="2">
    <mergeCell ref="A2:T2"/>
    <mergeCell ref="J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IT95"/>
  <sheetViews>
    <sheetView zoomScalePageLayoutView="0" workbookViewId="0" topLeftCell="A1">
      <selection activeCell="F17" sqref="F17"/>
    </sheetView>
  </sheetViews>
  <sheetFormatPr defaultColWidth="9.00390625" defaultRowHeight="14.25"/>
  <cols>
    <col min="2" max="2" width="4.875" style="0" customWidth="1"/>
    <col min="3" max="3" width="4.625" style="0" customWidth="1"/>
    <col min="4" max="4" width="4.25390625" style="0" customWidth="1"/>
    <col min="5" max="5" width="36.625" style="0" customWidth="1"/>
    <col min="6" max="6" width="15.00390625" style="0" bestFit="1" customWidth="1"/>
    <col min="7" max="7" width="13.625" style="0" customWidth="1"/>
    <col min="8" max="8" width="9.50390625" style="0" bestFit="1" customWidth="1"/>
    <col min="9" max="9" width="8.25390625" style="0" customWidth="1"/>
    <col min="10" max="10" width="6.875" style="0" customWidth="1"/>
    <col min="11" max="11" width="7.625" style="0" customWidth="1"/>
    <col min="12" max="12" width="7.875" style="0" customWidth="1"/>
    <col min="13" max="13" width="7.00390625" style="0" customWidth="1"/>
    <col min="14" max="14" width="7.875" style="0" customWidth="1"/>
    <col min="15" max="15" width="8.125" style="0" customWidth="1"/>
    <col min="16" max="16" width="7.25390625" style="0" customWidth="1"/>
    <col min="18" max="18" width="7.75390625" style="0" customWidth="1"/>
    <col min="20" max="20" width="8.75390625" style="0" customWidth="1"/>
  </cols>
  <sheetData>
    <row r="1" spans="19:20" ht="14.25">
      <c r="S1" s="76" t="s">
        <v>108</v>
      </c>
      <c r="T1" s="76"/>
    </row>
    <row r="2" spans="1:20" ht="29.25" customHeight="1">
      <c r="A2" s="78" t="s">
        <v>109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9:20" ht="14.25">
      <c r="S3" s="77" t="s">
        <v>3</v>
      </c>
      <c r="T3" s="77"/>
    </row>
    <row r="4" spans="1:21" ht="29.25" customHeight="1">
      <c r="A4" s="7" t="s">
        <v>72</v>
      </c>
      <c r="B4" s="7" t="s">
        <v>110</v>
      </c>
      <c r="C4" s="7"/>
      <c r="D4" s="7"/>
      <c r="E4" s="7" t="s">
        <v>111</v>
      </c>
      <c r="F4" s="7" t="s">
        <v>94</v>
      </c>
      <c r="G4" s="7" t="s">
        <v>77</v>
      </c>
      <c r="H4" s="18" t="s">
        <v>78</v>
      </c>
      <c r="I4" s="18"/>
      <c r="J4" s="18"/>
      <c r="K4" s="18"/>
      <c r="L4" s="18"/>
      <c r="M4" s="18"/>
      <c r="N4" s="18"/>
      <c r="O4" s="18"/>
      <c r="P4" s="18"/>
      <c r="Q4" s="18" t="s">
        <v>79</v>
      </c>
      <c r="R4" s="18" t="s">
        <v>80</v>
      </c>
      <c r="S4" s="18" t="s">
        <v>81</v>
      </c>
      <c r="T4" s="18" t="s">
        <v>82</v>
      </c>
      <c r="U4" s="15"/>
    </row>
    <row r="5" spans="1:21" ht="42" customHeight="1">
      <c r="A5" s="7"/>
      <c r="B5" s="7" t="s">
        <v>112</v>
      </c>
      <c r="C5" s="7" t="s">
        <v>113</v>
      </c>
      <c r="D5" s="7" t="s">
        <v>114</v>
      </c>
      <c r="E5" s="7"/>
      <c r="F5" s="7"/>
      <c r="G5" s="7"/>
      <c r="H5" s="18" t="s">
        <v>83</v>
      </c>
      <c r="I5" s="18" t="s">
        <v>84</v>
      </c>
      <c r="J5" s="18" t="s">
        <v>85</v>
      </c>
      <c r="K5" s="18" t="s">
        <v>86</v>
      </c>
      <c r="L5" s="18"/>
      <c r="M5" s="18" t="s">
        <v>87</v>
      </c>
      <c r="N5" s="18" t="s">
        <v>88</v>
      </c>
      <c r="O5" s="18" t="s">
        <v>89</v>
      </c>
      <c r="P5" s="18" t="s">
        <v>90</v>
      </c>
      <c r="Q5" s="18"/>
      <c r="R5" s="18"/>
      <c r="S5" s="18"/>
      <c r="T5" s="18"/>
      <c r="U5" s="15"/>
    </row>
    <row r="6" spans="1:21" ht="19.5" customHeight="1">
      <c r="A6" s="7"/>
      <c r="B6" s="7"/>
      <c r="C6" s="7"/>
      <c r="D6" s="7"/>
      <c r="E6" s="7"/>
      <c r="F6" s="7"/>
      <c r="G6" s="7"/>
      <c r="H6" s="18"/>
      <c r="I6" s="18"/>
      <c r="J6" s="18"/>
      <c r="K6" s="18" t="s">
        <v>91</v>
      </c>
      <c r="L6" s="18" t="s">
        <v>92</v>
      </c>
      <c r="M6" s="18"/>
      <c r="N6" s="18"/>
      <c r="O6" s="18"/>
      <c r="P6" s="18"/>
      <c r="Q6" s="18"/>
      <c r="R6" s="18"/>
      <c r="S6" s="18"/>
      <c r="T6" s="18"/>
      <c r="U6" s="15"/>
    </row>
    <row r="7" spans="1:21" ht="19.5" customHeight="1">
      <c r="A7" s="7" t="s">
        <v>93</v>
      </c>
      <c r="B7" s="7" t="s">
        <v>93</v>
      </c>
      <c r="C7" s="7" t="s">
        <v>93</v>
      </c>
      <c r="D7" s="7" t="s">
        <v>93</v>
      </c>
      <c r="E7" s="7" t="s">
        <v>93</v>
      </c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7">
        <v>9</v>
      </c>
      <c r="O7" s="7">
        <v>10</v>
      </c>
      <c r="P7" s="7">
        <v>11</v>
      </c>
      <c r="Q7" s="7">
        <v>12</v>
      </c>
      <c r="R7" s="7">
        <v>13</v>
      </c>
      <c r="S7" s="7">
        <v>14</v>
      </c>
      <c r="T7" s="7">
        <v>15</v>
      </c>
      <c r="U7" s="15"/>
    </row>
    <row r="8" spans="1:21" ht="19.5" customHeight="1">
      <c r="A8" s="7"/>
      <c r="B8" s="7"/>
      <c r="C8" s="7"/>
      <c r="D8" s="7"/>
      <c r="E8" s="7" t="s">
        <v>94</v>
      </c>
      <c r="F8" s="24">
        <f>F9+F49+F57+F63+F69+F71+F73+F75+F77+F79+F81+F83+F85+F87+F89+F91</f>
        <v>24690090.98</v>
      </c>
      <c r="G8" s="56">
        <f>SUM(G9+G49+G57+G63+G69+G71+G73+G75+G77+G79+G81+G83+G85+G87+G89+G91)</f>
        <v>24690090.98</v>
      </c>
      <c r="H8" s="24">
        <f aca="true" t="shared" si="0" ref="H8:T8">H9+H49+H57+H63+H69+H71+H73+H75+H77+H79+H81+H83+H85+H87+H89+H91</f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24">
        <f t="shared" si="0"/>
        <v>0</v>
      </c>
      <c r="T8" s="24">
        <f t="shared" si="0"/>
        <v>0</v>
      </c>
      <c r="U8" s="15"/>
    </row>
    <row r="9" spans="1:254" ht="19.5" customHeight="1">
      <c r="A9" s="19" t="s">
        <v>321</v>
      </c>
      <c r="B9" s="19"/>
      <c r="C9" s="19"/>
      <c r="D9" s="19"/>
      <c r="E9" s="20" t="s">
        <v>293</v>
      </c>
      <c r="F9" s="21">
        <f>SUM(F10:F48)</f>
        <v>15031303</v>
      </c>
      <c r="G9" s="57">
        <f>SUM(G10:G48)</f>
        <v>15031303</v>
      </c>
      <c r="H9" s="17">
        <f aca="true" t="shared" si="1" ref="H9:T9">SUM(H10:H48)</f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7">
        <f t="shared" si="1"/>
        <v>0</v>
      </c>
      <c r="Q9" s="7">
        <f t="shared" si="1"/>
        <v>0</v>
      </c>
      <c r="R9" s="7">
        <f t="shared" si="1"/>
        <v>0</v>
      </c>
      <c r="S9" s="7">
        <f t="shared" si="1"/>
        <v>0</v>
      </c>
      <c r="T9" s="7">
        <f t="shared" si="1"/>
        <v>0</v>
      </c>
      <c r="U9" s="15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pans="1:20" ht="19.5" customHeight="1">
      <c r="A10" s="19" t="s">
        <v>322</v>
      </c>
      <c r="B10" s="19" t="s">
        <v>125</v>
      </c>
      <c r="C10" s="19" t="s">
        <v>126</v>
      </c>
      <c r="D10" s="19" t="s">
        <v>344</v>
      </c>
      <c r="E10" s="7" t="s">
        <v>410</v>
      </c>
      <c r="F10" s="61">
        <v>511145</v>
      </c>
      <c r="G10" s="61">
        <v>511145</v>
      </c>
      <c r="H10" s="94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9.5" customHeight="1">
      <c r="A11" s="19" t="s">
        <v>322</v>
      </c>
      <c r="B11" s="19" t="s">
        <v>115</v>
      </c>
      <c r="C11" s="19" t="s">
        <v>118</v>
      </c>
      <c r="D11" s="19" t="s">
        <v>116</v>
      </c>
      <c r="E11" s="20" t="s">
        <v>380</v>
      </c>
      <c r="F11" s="63">
        <v>4508889</v>
      </c>
      <c r="G11" s="63">
        <v>4508889</v>
      </c>
      <c r="H11" s="9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9.5" customHeight="1">
      <c r="A12" s="19" t="s">
        <v>322</v>
      </c>
      <c r="B12" s="19" t="s">
        <v>125</v>
      </c>
      <c r="C12" s="19" t="s">
        <v>126</v>
      </c>
      <c r="D12" s="19" t="s">
        <v>116</v>
      </c>
      <c r="E12" s="20" t="s">
        <v>381</v>
      </c>
      <c r="F12" s="61">
        <v>284364</v>
      </c>
      <c r="G12" s="61">
        <v>284364</v>
      </c>
      <c r="H12" s="9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19.5" customHeight="1">
      <c r="A13" s="19" t="s">
        <v>322</v>
      </c>
      <c r="B13" s="41" t="s">
        <v>132</v>
      </c>
      <c r="C13" s="41" t="s">
        <v>118</v>
      </c>
      <c r="D13" s="41" t="s">
        <v>134</v>
      </c>
      <c r="E13" s="42" t="s">
        <v>224</v>
      </c>
      <c r="F13" s="21">
        <v>300000</v>
      </c>
      <c r="G13" s="21">
        <v>300000</v>
      </c>
      <c r="H13" s="9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9.5" customHeight="1">
      <c r="A14" s="19" t="s">
        <v>322</v>
      </c>
      <c r="B14" s="41" t="s">
        <v>132</v>
      </c>
      <c r="C14" s="41" t="s">
        <v>116</v>
      </c>
      <c r="D14" s="41" t="s">
        <v>133</v>
      </c>
      <c r="E14" s="42" t="s">
        <v>411</v>
      </c>
      <c r="F14" s="21">
        <v>150000</v>
      </c>
      <c r="G14" s="21">
        <v>150000</v>
      </c>
      <c r="H14" s="9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9.5" customHeight="1">
      <c r="A15" s="19" t="s">
        <v>322</v>
      </c>
      <c r="B15" s="41" t="s">
        <v>131</v>
      </c>
      <c r="C15" s="41" t="s">
        <v>126</v>
      </c>
      <c r="D15" s="41" t="s">
        <v>116</v>
      </c>
      <c r="E15" s="42" t="s">
        <v>205</v>
      </c>
      <c r="F15" s="21">
        <v>2350000</v>
      </c>
      <c r="G15" s="21">
        <v>2350000</v>
      </c>
      <c r="H15" s="9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19.5" customHeight="1">
      <c r="A16" s="19" t="s">
        <v>322</v>
      </c>
      <c r="B16" s="41" t="s">
        <v>385</v>
      </c>
      <c r="C16" s="41" t="s">
        <v>357</v>
      </c>
      <c r="D16" s="41" t="s">
        <v>119</v>
      </c>
      <c r="E16" s="42" t="s">
        <v>412</v>
      </c>
      <c r="F16" s="21">
        <v>50000</v>
      </c>
      <c r="G16" s="21">
        <v>50000</v>
      </c>
      <c r="H16" s="9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9.5" customHeight="1">
      <c r="A17" s="19" t="s">
        <v>322</v>
      </c>
      <c r="B17" s="41" t="s">
        <v>115</v>
      </c>
      <c r="C17" s="41" t="s">
        <v>116</v>
      </c>
      <c r="D17" s="41" t="s">
        <v>117</v>
      </c>
      <c r="E17" s="42" t="s">
        <v>221</v>
      </c>
      <c r="F17" s="21">
        <v>40000</v>
      </c>
      <c r="G17" s="21">
        <v>40000</v>
      </c>
      <c r="H17" s="9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9.5" customHeight="1">
      <c r="A18" s="19" t="s">
        <v>322</v>
      </c>
      <c r="B18" s="41" t="s">
        <v>130</v>
      </c>
      <c r="C18" s="41" t="s">
        <v>119</v>
      </c>
      <c r="D18" s="41" t="s">
        <v>116</v>
      </c>
      <c r="E18" s="42" t="s">
        <v>220</v>
      </c>
      <c r="F18" s="21">
        <v>10000</v>
      </c>
      <c r="G18" s="21">
        <v>10000</v>
      </c>
      <c r="H18" s="9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19.5" customHeight="1">
      <c r="A19" s="19" t="s">
        <v>322</v>
      </c>
      <c r="B19" s="41" t="s">
        <v>124</v>
      </c>
      <c r="C19" s="41" t="s">
        <v>119</v>
      </c>
      <c r="D19" s="41" t="s">
        <v>119</v>
      </c>
      <c r="E19" s="42" t="s">
        <v>226</v>
      </c>
      <c r="F19" s="21">
        <v>30000</v>
      </c>
      <c r="G19" s="21">
        <v>30000</v>
      </c>
      <c r="H19" s="9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ht="19.5" customHeight="1">
      <c r="A20" s="19" t="s">
        <v>322</v>
      </c>
      <c r="B20" s="65" t="s">
        <v>121</v>
      </c>
      <c r="C20" s="65" t="s">
        <v>122</v>
      </c>
      <c r="D20" s="65" t="s">
        <v>357</v>
      </c>
      <c r="E20" s="42" t="s">
        <v>413</v>
      </c>
      <c r="F20" s="21">
        <v>220000</v>
      </c>
      <c r="G20" s="21">
        <v>220000</v>
      </c>
      <c r="H20" s="9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9.5" customHeight="1">
      <c r="A21" s="19" t="s">
        <v>322</v>
      </c>
      <c r="B21" s="65" t="s">
        <v>121</v>
      </c>
      <c r="C21" s="65" t="s">
        <v>122</v>
      </c>
      <c r="D21" s="65" t="s">
        <v>357</v>
      </c>
      <c r="E21" s="42" t="s">
        <v>413</v>
      </c>
      <c r="F21" s="21">
        <v>250000</v>
      </c>
      <c r="G21" s="21">
        <v>250000</v>
      </c>
      <c r="H21" s="9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9.5" customHeight="1">
      <c r="A22" s="19" t="s">
        <v>322</v>
      </c>
      <c r="B22" s="65" t="s">
        <v>121</v>
      </c>
      <c r="C22" s="65" t="s">
        <v>122</v>
      </c>
      <c r="D22" s="65" t="s">
        <v>357</v>
      </c>
      <c r="E22" s="42" t="s">
        <v>414</v>
      </c>
      <c r="F22" s="21">
        <v>50000</v>
      </c>
      <c r="G22" s="21">
        <v>50000</v>
      </c>
      <c r="H22" s="9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9.5" customHeight="1">
      <c r="A23" s="19" t="s">
        <v>322</v>
      </c>
      <c r="B23" s="41" t="s">
        <v>115</v>
      </c>
      <c r="C23" s="41" t="s">
        <v>118</v>
      </c>
      <c r="D23" s="41" t="s">
        <v>119</v>
      </c>
      <c r="E23" s="42" t="s">
        <v>222</v>
      </c>
      <c r="F23" s="21">
        <v>1004000</v>
      </c>
      <c r="G23" s="21">
        <v>1004000</v>
      </c>
      <c r="H23" s="9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9.5" customHeight="1">
      <c r="A24" s="19" t="s">
        <v>322</v>
      </c>
      <c r="B24" s="41" t="s">
        <v>132</v>
      </c>
      <c r="C24" s="41" t="s">
        <v>116</v>
      </c>
      <c r="D24" s="41" t="s">
        <v>119</v>
      </c>
      <c r="E24" s="42" t="s">
        <v>223</v>
      </c>
      <c r="F24" s="21">
        <v>50000</v>
      </c>
      <c r="G24" s="21">
        <v>50000</v>
      </c>
      <c r="H24" s="9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9.5" customHeight="1">
      <c r="A25" s="19" t="s">
        <v>322</v>
      </c>
      <c r="B25" s="41" t="s">
        <v>136</v>
      </c>
      <c r="C25" s="41"/>
      <c r="D25" s="41"/>
      <c r="E25" s="42" t="s">
        <v>231</v>
      </c>
      <c r="F25" s="21">
        <v>200000</v>
      </c>
      <c r="G25" s="21">
        <v>200000</v>
      </c>
      <c r="H25" s="9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9.5" customHeight="1">
      <c r="A26" s="19" t="s">
        <v>322</v>
      </c>
      <c r="B26" s="41" t="s">
        <v>137</v>
      </c>
      <c r="C26" s="41" t="s">
        <v>122</v>
      </c>
      <c r="D26" s="41"/>
      <c r="E26" s="42" t="s">
        <v>229</v>
      </c>
      <c r="F26" s="21">
        <v>300000</v>
      </c>
      <c r="G26" s="21">
        <v>300000</v>
      </c>
      <c r="H26" s="9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9.5" customHeight="1">
      <c r="A27" s="19" t="s">
        <v>322</v>
      </c>
      <c r="B27" s="41" t="s">
        <v>138</v>
      </c>
      <c r="C27" s="41" t="s">
        <v>116</v>
      </c>
      <c r="D27" s="41" t="s">
        <v>119</v>
      </c>
      <c r="E27" s="42" t="s">
        <v>277</v>
      </c>
      <c r="F27" s="21">
        <v>100000</v>
      </c>
      <c r="G27" s="21">
        <v>100000</v>
      </c>
      <c r="H27" s="9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9.5" customHeight="1">
      <c r="A28" s="19" t="s">
        <v>328</v>
      </c>
      <c r="B28" s="41" t="s">
        <v>128</v>
      </c>
      <c r="C28" s="41" t="s">
        <v>117</v>
      </c>
      <c r="D28" s="41" t="s">
        <v>119</v>
      </c>
      <c r="E28" s="42" t="s">
        <v>225</v>
      </c>
      <c r="F28" s="21">
        <v>55000</v>
      </c>
      <c r="G28" s="21">
        <v>55000</v>
      </c>
      <c r="H28" s="9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9.5" customHeight="1">
      <c r="A29" s="19" t="s">
        <v>328</v>
      </c>
      <c r="B29" s="41" t="s">
        <v>132</v>
      </c>
      <c r="C29" s="41" t="s">
        <v>122</v>
      </c>
      <c r="D29" s="41" t="s">
        <v>119</v>
      </c>
      <c r="E29" s="42" t="s">
        <v>274</v>
      </c>
      <c r="F29" s="21">
        <v>30000</v>
      </c>
      <c r="G29" s="21">
        <v>30000</v>
      </c>
      <c r="H29" s="9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9.5" customHeight="1">
      <c r="A30" s="19" t="s">
        <v>328</v>
      </c>
      <c r="B30" s="41" t="s">
        <v>132</v>
      </c>
      <c r="C30" s="41" t="s">
        <v>116</v>
      </c>
      <c r="D30" s="41" t="s">
        <v>119</v>
      </c>
      <c r="E30" s="42" t="s">
        <v>223</v>
      </c>
      <c r="F30" s="21">
        <v>150000</v>
      </c>
      <c r="G30" s="21">
        <v>150000</v>
      </c>
      <c r="H30" s="9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9.5" customHeight="1">
      <c r="A31" s="19" t="s">
        <v>328</v>
      </c>
      <c r="B31" s="41" t="s">
        <v>123</v>
      </c>
      <c r="C31" s="41" t="s">
        <v>122</v>
      </c>
      <c r="D31" s="41" t="s">
        <v>119</v>
      </c>
      <c r="E31" s="42" t="s">
        <v>275</v>
      </c>
      <c r="F31" s="21">
        <v>184500</v>
      </c>
      <c r="G31" s="21">
        <v>184500</v>
      </c>
      <c r="H31" s="9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9.5" customHeight="1">
      <c r="A32" s="19" t="s">
        <v>328</v>
      </c>
      <c r="B32" s="41" t="s">
        <v>123</v>
      </c>
      <c r="C32" s="41" t="s">
        <v>122</v>
      </c>
      <c r="D32" s="41" t="s">
        <v>119</v>
      </c>
      <c r="E32" s="42" t="s">
        <v>275</v>
      </c>
      <c r="F32" s="21">
        <v>181500</v>
      </c>
      <c r="G32" s="21">
        <v>181500</v>
      </c>
      <c r="H32" s="9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19.5" customHeight="1">
      <c r="A33" s="19" t="s">
        <v>328</v>
      </c>
      <c r="B33" s="41" t="s">
        <v>125</v>
      </c>
      <c r="C33" s="41" t="s">
        <v>127</v>
      </c>
      <c r="D33" s="41" t="s">
        <v>119</v>
      </c>
      <c r="E33" s="42" t="s">
        <v>203</v>
      </c>
      <c r="F33" s="21">
        <v>47000</v>
      </c>
      <c r="G33" s="21">
        <v>47000</v>
      </c>
      <c r="H33" s="9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9.5" customHeight="1">
      <c r="A34" s="19" t="s">
        <v>328</v>
      </c>
      <c r="B34" s="41" t="s">
        <v>128</v>
      </c>
      <c r="C34" s="41" t="s">
        <v>129</v>
      </c>
      <c r="D34" s="41" t="s">
        <v>119</v>
      </c>
      <c r="E34" s="42" t="s">
        <v>227</v>
      </c>
      <c r="F34" s="21">
        <v>150000</v>
      </c>
      <c r="G34" s="21">
        <v>150000</v>
      </c>
      <c r="H34" s="9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9.5" customHeight="1">
      <c r="A35" s="19" t="s">
        <v>328</v>
      </c>
      <c r="B35" s="41" t="s">
        <v>128</v>
      </c>
      <c r="C35" s="41" t="s">
        <v>129</v>
      </c>
      <c r="D35" s="41" t="s">
        <v>119</v>
      </c>
      <c r="E35" s="42" t="s">
        <v>227</v>
      </c>
      <c r="F35" s="21">
        <v>97000</v>
      </c>
      <c r="G35" s="21">
        <v>97000</v>
      </c>
      <c r="H35" s="9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9.5" customHeight="1">
      <c r="A36" s="19" t="s">
        <v>322</v>
      </c>
      <c r="B36" s="41" t="s">
        <v>359</v>
      </c>
      <c r="C36" s="41" t="s">
        <v>360</v>
      </c>
      <c r="D36" s="41" t="s">
        <v>357</v>
      </c>
      <c r="E36" s="42" t="s">
        <v>415</v>
      </c>
      <c r="F36" s="21">
        <v>400000</v>
      </c>
      <c r="G36" s="21">
        <v>400000</v>
      </c>
      <c r="H36" s="9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9.5" customHeight="1">
      <c r="A37" s="19" t="s">
        <v>322</v>
      </c>
      <c r="B37" s="41" t="s">
        <v>359</v>
      </c>
      <c r="C37" s="41" t="s">
        <v>361</v>
      </c>
      <c r="D37" s="41" t="s">
        <v>357</v>
      </c>
      <c r="E37" s="42" t="s">
        <v>416</v>
      </c>
      <c r="F37" s="21">
        <v>310000</v>
      </c>
      <c r="G37" s="21">
        <v>310000</v>
      </c>
      <c r="H37" s="9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9.5" customHeight="1">
      <c r="A38" s="19" t="s">
        <v>322</v>
      </c>
      <c r="B38" s="41" t="s">
        <v>132</v>
      </c>
      <c r="C38" s="41" t="s">
        <v>116</v>
      </c>
      <c r="D38" s="41" t="s">
        <v>119</v>
      </c>
      <c r="E38" s="42" t="s">
        <v>223</v>
      </c>
      <c r="F38" s="21">
        <v>260000</v>
      </c>
      <c r="G38" s="21">
        <v>260000</v>
      </c>
      <c r="H38" s="9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9.5" customHeight="1">
      <c r="A39" s="19" t="s">
        <v>322</v>
      </c>
      <c r="B39" s="50" t="s">
        <v>132</v>
      </c>
      <c r="C39" s="7">
        <v>99</v>
      </c>
      <c r="D39" s="7">
        <v>99</v>
      </c>
      <c r="E39" s="42" t="s">
        <v>417</v>
      </c>
      <c r="F39" s="21">
        <v>100000</v>
      </c>
      <c r="G39" s="21">
        <v>100000</v>
      </c>
      <c r="H39" s="9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9.5" customHeight="1">
      <c r="A40" s="19" t="s">
        <v>322</v>
      </c>
      <c r="B40" s="41" t="s">
        <v>358</v>
      </c>
      <c r="C40" s="41" t="s">
        <v>354</v>
      </c>
      <c r="D40" s="41" t="s">
        <v>357</v>
      </c>
      <c r="E40" s="42" t="s">
        <v>418</v>
      </c>
      <c r="F40" s="21">
        <v>50000</v>
      </c>
      <c r="G40" s="21">
        <v>50000</v>
      </c>
      <c r="H40" s="9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9.5" customHeight="1">
      <c r="A41" s="19" t="s">
        <v>322</v>
      </c>
      <c r="B41" s="41" t="s">
        <v>131</v>
      </c>
      <c r="C41" s="41" t="s">
        <v>126</v>
      </c>
      <c r="D41" s="41" t="s">
        <v>116</v>
      </c>
      <c r="E41" s="42" t="s">
        <v>205</v>
      </c>
      <c r="F41" s="21">
        <v>100000</v>
      </c>
      <c r="G41" s="21">
        <v>100000</v>
      </c>
      <c r="H41" s="9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9.5" customHeight="1">
      <c r="A42" s="19" t="s">
        <v>322</v>
      </c>
      <c r="B42" s="41" t="s">
        <v>131</v>
      </c>
      <c r="C42" s="41" t="s">
        <v>126</v>
      </c>
      <c r="D42" s="41" t="s">
        <v>116</v>
      </c>
      <c r="E42" s="42" t="s">
        <v>205</v>
      </c>
      <c r="F42" s="21">
        <v>1000000</v>
      </c>
      <c r="G42" s="21">
        <v>1000000</v>
      </c>
      <c r="H42" s="9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ht="19.5" customHeight="1">
      <c r="A43" s="19" t="s">
        <v>343</v>
      </c>
      <c r="B43" s="7" t="s">
        <v>132</v>
      </c>
      <c r="C43" s="7" t="s">
        <v>129</v>
      </c>
      <c r="D43" s="7" t="s">
        <v>126</v>
      </c>
      <c r="E43" s="59" t="s">
        <v>419</v>
      </c>
      <c r="F43" s="61">
        <v>125400</v>
      </c>
      <c r="G43" s="61">
        <v>125400</v>
      </c>
      <c r="H43" s="9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</row>
    <row r="44" spans="1:20" ht="19.5" customHeight="1">
      <c r="A44" s="19" t="s">
        <v>322</v>
      </c>
      <c r="B44" s="19" t="s">
        <v>135</v>
      </c>
      <c r="C44" s="19" t="s">
        <v>122</v>
      </c>
      <c r="D44" s="19" t="s">
        <v>116</v>
      </c>
      <c r="E44" s="20" t="s">
        <v>373</v>
      </c>
      <c r="F44" s="61">
        <v>434659</v>
      </c>
      <c r="G44" s="61">
        <v>434659</v>
      </c>
      <c r="H44" s="9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9.5" customHeight="1">
      <c r="A45" s="19" t="s">
        <v>322</v>
      </c>
      <c r="B45" s="19" t="s">
        <v>128</v>
      </c>
      <c r="C45" s="19" t="s">
        <v>345</v>
      </c>
      <c r="D45" s="19" t="s">
        <v>116</v>
      </c>
      <c r="E45" s="20" t="s">
        <v>374</v>
      </c>
      <c r="F45" s="61">
        <v>271546</v>
      </c>
      <c r="G45" s="61">
        <v>271546</v>
      </c>
      <c r="H45" s="9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9.5" customHeight="1">
      <c r="A46" s="19" t="s">
        <v>322</v>
      </c>
      <c r="B46" s="41" t="s">
        <v>131</v>
      </c>
      <c r="C46" s="41" t="s">
        <v>126</v>
      </c>
      <c r="D46" s="41" t="s">
        <v>116</v>
      </c>
      <c r="E46" s="42" t="s">
        <v>205</v>
      </c>
      <c r="F46" s="61">
        <v>192000</v>
      </c>
      <c r="G46" s="61">
        <v>192000</v>
      </c>
      <c r="H46" s="9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19.5" customHeight="1">
      <c r="A47" s="19" t="s">
        <v>322</v>
      </c>
      <c r="B47" s="7" t="s">
        <v>125</v>
      </c>
      <c r="C47" s="7" t="s">
        <v>127</v>
      </c>
      <c r="D47" s="7" t="s">
        <v>119</v>
      </c>
      <c r="E47" s="7" t="s">
        <v>203</v>
      </c>
      <c r="F47" s="61">
        <v>16320</v>
      </c>
      <c r="G47" s="61">
        <v>16320</v>
      </c>
      <c r="H47" s="9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9.5" customHeight="1">
      <c r="A48" s="19" t="s">
        <v>322</v>
      </c>
      <c r="B48" s="19" t="s">
        <v>348</v>
      </c>
      <c r="C48" s="19" t="s">
        <v>345</v>
      </c>
      <c r="D48" s="19" t="s">
        <v>383</v>
      </c>
      <c r="E48" s="20" t="s">
        <v>375</v>
      </c>
      <c r="F48" s="61">
        <v>467980</v>
      </c>
      <c r="G48" s="61">
        <v>467980</v>
      </c>
      <c r="H48" s="9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9.5" customHeight="1">
      <c r="A49" s="19" t="s">
        <v>379</v>
      </c>
      <c r="B49" s="19"/>
      <c r="C49" s="19"/>
      <c r="D49" s="19"/>
      <c r="E49" s="20" t="s">
        <v>294</v>
      </c>
      <c r="F49" s="63">
        <f aca="true" t="shared" si="2" ref="F49:T49">SUM(F50:F56)</f>
        <v>1695213.98</v>
      </c>
      <c r="G49" s="63">
        <f t="shared" si="2"/>
        <v>1695213.98</v>
      </c>
      <c r="H49" s="21">
        <f t="shared" si="2"/>
        <v>0</v>
      </c>
      <c r="I49" s="21">
        <f t="shared" si="2"/>
        <v>0</v>
      </c>
      <c r="J49" s="21">
        <f t="shared" si="2"/>
        <v>0</v>
      </c>
      <c r="K49" s="21">
        <f t="shared" si="2"/>
        <v>0</v>
      </c>
      <c r="L49" s="21">
        <f t="shared" si="2"/>
        <v>0</v>
      </c>
      <c r="M49" s="21">
        <f t="shared" si="2"/>
        <v>0</v>
      </c>
      <c r="N49" s="21">
        <f t="shared" si="2"/>
        <v>0</v>
      </c>
      <c r="O49" s="21">
        <f t="shared" si="2"/>
        <v>0</v>
      </c>
      <c r="P49" s="21">
        <f t="shared" si="2"/>
        <v>0</v>
      </c>
      <c r="Q49" s="21">
        <f t="shared" si="2"/>
        <v>0</v>
      </c>
      <c r="R49" s="21">
        <f t="shared" si="2"/>
        <v>0</v>
      </c>
      <c r="S49" s="21">
        <f t="shared" si="2"/>
        <v>0</v>
      </c>
      <c r="T49" s="21">
        <f t="shared" si="2"/>
        <v>0</v>
      </c>
    </row>
    <row r="50" spans="1:20" ht="19.5" customHeight="1">
      <c r="A50" s="49" t="s">
        <v>323</v>
      </c>
      <c r="B50" s="19" t="s">
        <v>115</v>
      </c>
      <c r="C50" s="19" t="s">
        <v>120</v>
      </c>
      <c r="D50" s="19" t="s">
        <v>116</v>
      </c>
      <c r="E50" s="20" t="s">
        <v>376</v>
      </c>
      <c r="F50" s="63">
        <v>1077872</v>
      </c>
      <c r="G50" s="63">
        <v>1077872</v>
      </c>
      <c r="H50" s="9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9.5" customHeight="1">
      <c r="A51" s="49" t="s">
        <v>323</v>
      </c>
      <c r="B51" s="19" t="s">
        <v>115</v>
      </c>
      <c r="C51" s="19" t="s">
        <v>120</v>
      </c>
      <c r="D51" s="19" t="s">
        <v>119</v>
      </c>
      <c r="E51" s="20" t="s">
        <v>377</v>
      </c>
      <c r="F51" s="63">
        <v>201000</v>
      </c>
      <c r="G51" s="63">
        <v>201000</v>
      </c>
      <c r="H51" s="9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19.5" customHeight="1">
      <c r="A52" s="49" t="s">
        <v>323</v>
      </c>
      <c r="B52" s="19" t="s">
        <v>125</v>
      </c>
      <c r="C52" s="19" t="s">
        <v>126</v>
      </c>
      <c r="D52" s="19" t="s">
        <v>344</v>
      </c>
      <c r="E52" s="7" t="s">
        <v>410</v>
      </c>
      <c r="F52" s="61">
        <v>123998</v>
      </c>
      <c r="G52" s="61">
        <v>123998</v>
      </c>
      <c r="H52" s="9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19.5" customHeight="1">
      <c r="A53" s="49" t="s">
        <v>323</v>
      </c>
      <c r="B53" s="19" t="s">
        <v>125</v>
      </c>
      <c r="C53" s="19" t="s">
        <v>127</v>
      </c>
      <c r="D53" s="19" t="s">
        <v>119</v>
      </c>
      <c r="E53" s="20" t="s">
        <v>378</v>
      </c>
      <c r="F53" s="61">
        <v>3264</v>
      </c>
      <c r="G53" s="61">
        <v>3264</v>
      </c>
      <c r="H53" s="9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</row>
    <row r="54" spans="1:20" ht="19.5" customHeight="1">
      <c r="A54" s="49" t="s">
        <v>323</v>
      </c>
      <c r="B54" s="19" t="s">
        <v>128</v>
      </c>
      <c r="C54" s="19" t="s">
        <v>346</v>
      </c>
      <c r="D54" s="19" t="s">
        <v>347</v>
      </c>
      <c r="E54" s="20" t="s">
        <v>374</v>
      </c>
      <c r="F54" s="63">
        <v>65873.98</v>
      </c>
      <c r="G54" s="63">
        <v>65873.98</v>
      </c>
      <c r="H54" s="9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</row>
    <row r="55" spans="1:20" ht="19.5" customHeight="1">
      <c r="A55" s="49" t="s">
        <v>323</v>
      </c>
      <c r="B55" s="19" t="s">
        <v>351</v>
      </c>
      <c r="C55" s="19" t="s">
        <v>349</v>
      </c>
      <c r="D55" s="19" t="s">
        <v>350</v>
      </c>
      <c r="E55" s="20" t="s">
        <v>375</v>
      </c>
      <c r="F55" s="61">
        <v>117175</v>
      </c>
      <c r="G55" s="61">
        <v>117175</v>
      </c>
      <c r="H55" s="9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9.5" customHeight="1">
      <c r="A56" s="49" t="s">
        <v>323</v>
      </c>
      <c r="B56" s="19" t="s">
        <v>135</v>
      </c>
      <c r="C56" s="19" t="s">
        <v>122</v>
      </c>
      <c r="D56" s="19" t="s">
        <v>116</v>
      </c>
      <c r="E56" s="20" t="s">
        <v>373</v>
      </c>
      <c r="F56" s="68">
        <v>106031</v>
      </c>
      <c r="G56" s="68">
        <v>106031</v>
      </c>
      <c r="H56" s="9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ht="19.5" customHeight="1">
      <c r="A57" s="19" t="s">
        <v>324</v>
      </c>
      <c r="B57" s="19"/>
      <c r="C57" s="19"/>
      <c r="D57" s="19"/>
      <c r="E57" s="20" t="s">
        <v>95</v>
      </c>
      <c r="F57" s="63">
        <f>SUM(F58:F62)</f>
        <v>1435127</v>
      </c>
      <c r="G57" s="63">
        <f aca="true" t="shared" si="3" ref="G57:T57">SUM(G58:G62)</f>
        <v>1435127</v>
      </c>
      <c r="H57" s="21">
        <f t="shared" si="3"/>
        <v>0</v>
      </c>
      <c r="I57" s="21">
        <f t="shared" si="3"/>
        <v>0</v>
      </c>
      <c r="J57" s="21">
        <f t="shared" si="3"/>
        <v>0</v>
      </c>
      <c r="K57" s="21">
        <f t="shared" si="3"/>
        <v>0</v>
      </c>
      <c r="L57" s="21">
        <f t="shared" si="3"/>
        <v>0</v>
      </c>
      <c r="M57" s="21">
        <f t="shared" si="3"/>
        <v>0</v>
      </c>
      <c r="N57" s="21">
        <f t="shared" si="3"/>
        <v>0</v>
      </c>
      <c r="O57" s="21">
        <f t="shared" si="3"/>
        <v>0</v>
      </c>
      <c r="P57" s="21">
        <f t="shared" si="3"/>
        <v>0</v>
      </c>
      <c r="Q57" s="21">
        <f t="shared" si="3"/>
        <v>0</v>
      </c>
      <c r="R57" s="21">
        <f t="shared" si="3"/>
        <v>0</v>
      </c>
      <c r="S57" s="21">
        <f t="shared" si="3"/>
        <v>0</v>
      </c>
      <c r="T57" s="21">
        <f t="shared" si="3"/>
        <v>0</v>
      </c>
    </row>
    <row r="58" spans="1:20" ht="19.5" customHeight="1">
      <c r="A58" s="49" t="s">
        <v>324</v>
      </c>
      <c r="B58" s="7" t="s">
        <v>115</v>
      </c>
      <c r="C58" s="7" t="s">
        <v>118</v>
      </c>
      <c r="D58" s="7" t="s">
        <v>116</v>
      </c>
      <c r="E58" s="7" t="s">
        <v>170</v>
      </c>
      <c r="F58" s="63">
        <v>1060578</v>
      </c>
      <c r="G58" s="63">
        <v>1060578</v>
      </c>
      <c r="H58" s="9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9.5" customHeight="1">
      <c r="A59" s="49" t="s">
        <v>324</v>
      </c>
      <c r="B59" s="19" t="s">
        <v>125</v>
      </c>
      <c r="C59" s="19" t="s">
        <v>126</v>
      </c>
      <c r="D59" s="19" t="s">
        <v>344</v>
      </c>
      <c r="E59" s="7" t="s">
        <v>410</v>
      </c>
      <c r="F59" s="63">
        <v>115008</v>
      </c>
      <c r="G59" s="63">
        <v>115008</v>
      </c>
      <c r="H59" s="9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9.5" customHeight="1">
      <c r="A60" s="49" t="s">
        <v>324</v>
      </c>
      <c r="B60" s="19" t="s">
        <v>128</v>
      </c>
      <c r="C60" s="19" t="s">
        <v>346</v>
      </c>
      <c r="D60" s="19" t="s">
        <v>122</v>
      </c>
      <c r="E60" s="20" t="s">
        <v>382</v>
      </c>
      <c r="F60" s="61">
        <v>61098</v>
      </c>
      <c r="G60" s="61">
        <v>61098</v>
      </c>
      <c r="H60" s="9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9.5" customHeight="1">
      <c r="A61" s="49" t="s">
        <v>324</v>
      </c>
      <c r="B61" s="19" t="s">
        <v>351</v>
      </c>
      <c r="C61" s="19" t="s">
        <v>349</v>
      </c>
      <c r="D61" s="19" t="s">
        <v>350</v>
      </c>
      <c r="E61" s="20" t="s">
        <v>375</v>
      </c>
      <c r="F61" s="61">
        <v>104980</v>
      </c>
      <c r="G61" s="61">
        <v>104980</v>
      </c>
      <c r="H61" s="9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19.5" customHeight="1">
      <c r="A62" s="49" t="s">
        <v>324</v>
      </c>
      <c r="B62" s="19" t="s">
        <v>135</v>
      </c>
      <c r="C62" s="19" t="s">
        <v>122</v>
      </c>
      <c r="D62" s="19" t="s">
        <v>116</v>
      </c>
      <c r="E62" s="20" t="s">
        <v>373</v>
      </c>
      <c r="F62" s="61">
        <v>93463</v>
      </c>
      <c r="G62" s="61">
        <v>93463</v>
      </c>
      <c r="H62" s="9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9.5" customHeight="1">
      <c r="A63" s="19" t="s">
        <v>325</v>
      </c>
      <c r="B63" s="19"/>
      <c r="C63" s="19"/>
      <c r="D63" s="19"/>
      <c r="E63" s="20" t="s">
        <v>96</v>
      </c>
      <c r="F63" s="63">
        <f>SUM(F64:F68)</f>
        <v>2762732</v>
      </c>
      <c r="G63" s="63">
        <f aca="true" t="shared" si="4" ref="G63:T63">SUM(G64:G68)</f>
        <v>2762732</v>
      </c>
      <c r="H63" s="21">
        <f t="shared" si="4"/>
        <v>0</v>
      </c>
      <c r="I63" s="21">
        <f t="shared" si="4"/>
        <v>0</v>
      </c>
      <c r="J63" s="21">
        <f t="shared" si="4"/>
        <v>0</v>
      </c>
      <c r="K63" s="21">
        <f t="shared" si="4"/>
        <v>0</v>
      </c>
      <c r="L63" s="21">
        <f t="shared" si="4"/>
        <v>0</v>
      </c>
      <c r="M63" s="21">
        <f t="shared" si="4"/>
        <v>0</v>
      </c>
      <c r="N63" s="21">
        <f t="shared" si="4"/>
        <v>0</v>
      </c>
      <c r="O63" s="21">
        <f t="shared" si="4"/>
        <v>0</v>
      </c>
      <c r="P63" s="21">
        <f t="shared" si="4"/>
        <v>0</v>
      </c>
      <c r="Q63" s="21">
        <f t="shared" si="4"/>
        <v>0</v>
      </c>
      <c r="R63" s="21">
        <f t="shared" si="4"/>
        <v>0</v>
      </c>
      <c r="S63" s="21">
        <f t="shared" si="4"/>
        <v>0</v>
      </c>
      <c r="T63" s="21">
        <f t="shared" si="4"/>
        <v>0</v>
      </c>
    </row>
    <row r="64" spans="1:20" ht="19.5" customHeight="1">
      <c r="A64" s="49" t="s">
        <v>325</v>
      </c>
      <c r="B64" s="19" t="s">
        <v>125</v>
      </c>
      <c r="C64" s="19" t="s">
        <v>126</v>
      </c>
      <c r="D64" s="19" t="s">
        <v>344</v>
      </c>
      <c r="E64" s="7" t="s">
        <v>410</v>
      </c>
      <c r="F64" s="63">
        <v>230231</v>
      </c>
      <c r="G64" s="63">
        <v>230231</v>
      </c>
      <c r="H64" s="9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9.5" customHeight="1">
      <c r="A65" s="49" t="s">
        <v>325</v>
      </c>
      <c r="B65" s="19" t="s">
        <v>128</v>
      </c>
      <c r="C65" s="19" t="s">
        <v>346</v>
      </c>
      <c r="D65" s="19" t="s">
        <v>122</v>
      </c>
      <c r="E65" s="20" t="s">
        <v>382</v>
      </c>
      <c r="F65" s="63">
        <v>122310</v>
      </c>
      <c r="G65" s="63">
        <v>122310</v>
      </c>
      <c r="H65" s="9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9.5" customHeight="1">
      <c r="A66" s="49" t="s">
        <v>325</v>
      </c>
      <c r="B66" s="7" t="s">
        <v>115</v>
      </c>
      <c r="C66" s="7" t="s">
        <v>118</v>
      </c>
      <c r="D66" s="7" t="s">
        <v>116</v>
      </c>
      <c r="E66" s="7" t="s">
        <v>170</v>
      </c>
      <c r="F66" s="63">
        <v>2040574</v>
      </c>
      <c r="G66" s="63">
        <v>2040574</v>
      </c>
      <c r="H66" s="9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9.5" customHeight="1">
      <c r="A67" s="49" t="s">
        <v>325</v>
      </c>
      <c r="B67" s="19" t="s">
        <v>351</v>
      </c>
      <c r="C67" s="19" t="s">
        <v>349</v>
      </c>
      <c r="D67" s="19" t="s">
        <v>350</v>
      </c>
      <c r="E67" s="20" t="s">
        <v>375</v>
      </c>
      <c r="F67" s="17">
        <v>184423</v>
      </c>
      <c r="G67" s="17">
        <v>184423</v>
      </c>
      <c r="H67" s="9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ht="19.5" customHeight="1">
      <c r="A68" s="49" t="s">
        <v>325</v>
      </c>
      <c r="B68" s="19" t="s">
        <v>135</v>
      </c>
      <c r="C68" s="19" t="s">
        <v>122</v>
      </c>
      <c r="D68" s="19" t="s">
        <v>116</v>
      </c>
      <c r="E68" s="62" t="s">
        <v>373</v>
      </c>
      <c r="F68" s="61">
        <v>185194</v>
      </c>
      <c r="G68" s="61">
        <v>185194</v>
      </c>
      <c r="H68" s="9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9.5" customHeight="1">
      <c r="A69" s="47">
        <v>607005</v>
      </c>
      <c r="B69" s="7"/>
      <c r="C69" s="7"/>
      <c r="D69" s="7"/>
      <c r="E69" s="17" t="s">
        <v>362</v>
      </c>
      <c r="F69" s="17">
        <f>SUM(F70)</f>
        <v>346455</v>
      </c>
      <c r="G69" s="17">
        <f>SUM(G70)</f>
        <v>346455</v>
      </c>
      <c r="H69" s="9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9.5" customHeight="1">
      <c r="A70" s="7">
        <v>607005</v>
      </c>
      <c r="B70" s="7" t="s">
        <v>132</v>
      </c>
      <c r="C70" s="7" t="s">
        <v>129</v>
      </c>
      <c r="D70" s="7" t="s">
        <v>126</v>
      </c>
      <c r="E70" s="17" t="s">
        <v>189</v>
      </c>
      <c r="F70" s="64">
        <v>346455</v>
      </c>
      <c r="G70" s="64">
        <v>346455</v>
      </c>
      <c r="H70" s="9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spans="1:20" ht="19.5" customHeight="1">
      <c r="A71" s="47">
        <v>607006</v>
      </c>
      <c r="B71" s="7"/>
      <c r="C71" s="7"/>
      <c r="D71" s="7"/>
      <c r="E71" s="17" t="s">
        <v>363</v>
      </c>
      <c r="F71" s="17">
        <f>SUM(F72)</f>
        <v>358830</v>
      </c>
      <c r="G71" s="17">
        <f>SUM(G72)</f>
        <v>358830</v>
      </c>
      <c r="H71" s="9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</row>
    <row r="72" spans="1:20" ht="19.5" customHeight="1">
      <c r="A72" s="7">
        <v>607006</v>
      </c>
      <c r="B72" s="7" t="s">
        <v>132</v>
      </c>
      <c r="C72" s="7" t="s">
        <v>129</v>
      </c>
      <c r="D72" s="7" t="s">
        <v>126</v>
      </c>
      <c r="E72" s="17" t="s">
        <v>189</v>
      </c>
      <c r="F72" s="64">
        <v>358830</v>
      </c>
      <c r="G72" s="64">
        <v>358830</v>
      </c>
      <c r="H72" s="9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</row>
    <row r="73" spans="1:20" ht="19.5" customHeight="1">
      <c r="A73" s="47">
        <v>607007</v>
      </c>
      <c r="B73" s="7"/>
      <c r="C73" s="7"/>
      <c r="D73" s="7"/>
      <c r="E73" s="17" t="s">
        <v>364</v>
      </c>
      <c r="F73" s="17">
        <f>SUM(F74)</f>
        <v>405105</v>
      </c>
      <c r="G73" s="17">
        <f>SUM(G74)</f>
        <v>405105</v>
      </c>
      <c r="H73" s="9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9.5" customHeight="1">
      <c r="A74" s="7">
        <v>607007</v>
      </c>
      <c r="B74" s="7" t="s">
        <v>132</v>
      </c>
      <c r="C74" s="7" t="s">
        <v>129</v>
      </c>
      <c r="D74" s="7" t="s">
        <v>126</v>
      </c>
      <c r="E74" s="17" t="s">
        <v>189</v>
      </c>
      <c r="F74" s="64">
        <v>405105</v>
      </c>
      <c r="G74" s="64">
        <v>405105</v>
      </c>
      <c r="H74" s="9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</row>
    <row r="75" spans="1:20" ht="19.5" customHeight="1">
      <c r="A75" s="47">
        <v>607008</v>
      </c>
      <c r="B75" s="7"/>
      <c r="C75" s="7"/>
      <c r="D75" s="7"/>
      <c r="E75" s="17" t="s">
        <v>365</v>
      </c>
      <c r="F75" s="17">
        <f>SUM(F76)</f>
        <v>353035</v>
      </c>
      <c r="G75" s="17">
        <f>SUM(G76)</f>
        <v>353035</v>
      </c>
      <c r="H75" s="9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</row>
    <row r="76" spans="1:20" ht="19.5" customHeight="1">
      <c r="A76" s="7">
        <v>607008</v>
      </c>
      <c r="B76" s="7" t="s">
        <v>132</v>
      </c>
      <c r="C76" s="7" t="s">
        <v>129</v>
      </c>
      <c r="D76" s="7" t="s">
        <v>126</v>
      </c>
      <c r="E76" s="17" t="s">
        <v>189</v>
      </c>
      <c r="F76" s="69">
        <v>353035</v>
      </c>
      <c r="G76" s="69">
        <v>353035</v>
      </c>
      <c r="H76" s="9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</row>
    <row r="77" spans="1:20" ht="19.5" customHeight="1">
      <c r="A77" s="47">
        <v>607009</v>
      </c>
      <c r="B77" s="7"/>
      <c r="C77" s="7"/>
      <c r="D77" s="7"/>
      <c r="E77" s="17" t="s">
        <v>366</v>
      </c>
      <c r="F77" s="17">
        <f>SUM(F78)</f>
        <v>302145</v>
      </c>
      <c r="G77" s="17">
        <f>SUM(G78)</f>
        <v>302145</v>
      </c>
      <c r="H77" s="9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</row>
    <row r="78" spans="1:20" ht="19.5" customHeight="1">
      <c r="A78" s="7">
        <v>607009</v>
      </c>
      <c r="B78" s="7" t="s">
        <v>132</v>
      </c>
      <c r="C78" s="7" t="s">
        <v>129</v>
      </c>
      <c r="D78" s="7" t="s">
        <v>126</v>
      </c>
      <c r="E78" s="17" t="s">
        <v>189</v>
      </c>
      <c r="F78" s="69">
        <v>302145</v>
      </c>
      <c r="G78" s="69">
        <v>302145</v>
      </c>
      <c r="H78" s="9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</row>
    <row r="79" spans="1:20" ht="19.5" customHeight="1">
      <c r="A79" s="47">
        <v>607010</v>
      </c>
      <c r="B79" s="7"/>
      <c r="C79" s="7"/>
      <c r="D79" s="7"/>
      <c r="E79" s="17" t="s">
        <v>367</v>
      </c>
      <c r="F79" s="17">
        <f>SUM(F80)</f>
        <v>356030</v>
      </c>
      <c r="G79" s="17">
        <f>SUM(G80)</f>
        <v>356030</v>
      </c>
      <c r="H79" s="9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</row>
    <row r="80" spans="1:20" ht="19.5" customHeight="1">
      <c r="A80" s="7">
        <v>607010</v>
      </c>
      <c r="B80" s="7" t="s">
        <v>132</v>
      </c>
      <c r="C80" s="7" t="s">
        <v>129</v>
      </c>
      <c r="D80" s="7" t="s">
        <v>126</v>
      </c>
      <c r="E80" s="17" t="s">
        <v>189</v>
      </c>
      <c r="F80" s="69">
        <v>356030</v>
      </c>
      <c r="G80" s="69">
        <v>356030</v>
      </c>
      <c r="H80" s="9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</row>
    <row r="81" spans="1:20" ht="19.5" customHeight="1">
      <c r="A81" s="47">
        <v>607011</v>
      </c>
      <c r="B81" s="7"/>
      <c r="C81" s="7"/>
      <c r="D81" s="7"/>
      <c r="E81" s="17" t="s">
        <v>368</v>
      </c>
      <c r="F81" s="17">
        <f>SUM(F82)</f>
        <v>300320</v>
      </c>
      <c r="G81" s="17">
        <f>SUM(G82)</f>
        <v>300320</v>
      </c>
      <c r="H81" s="9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</row>
    <row r="82" spans="1:20" ht="19.5" customHeight="1">
      <c r="A82" s="50">
        <v>607011</v>
      </c>
      <c r="B82" s="7" t="s">
        <v>132</v>
      </c>
      <c r="C82" s="7" t="s">
        <v>129</v>
      </c>
      <c r="D82" s="7" t="s">
        <v>126</v>
      </c>
      <c r="E82" s="17" t="s">
        <v>189</v>
      </c>
      <c r="F82" s="69">
        <v>300320</v>
      </c>
      <c r="G82" s="69">
        <v>300320</v>
      </c>
      <c r="H82" s="9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</row>
    <row r="83" spans="1:20" ht="19.5" customHeight="1">
      <c r="A83" s="47">
        <v>607012</v>
      </c>
      <c r="B83" s="7"/>
      <c r="C83" s="7"/>
      <c r="D83" s="7"/>
      <c r="E83" s="17" t="s">
        <v>369</v>
      </c>
      <c r="F83" s="17">
        <f>SUM(F84)</f>
        <v>316810</v>
      </c>
      <c r="G83" s="17">
        <f>SUM(G84)</f>
        <v>316810</v>
      </c>
      <c r="H83" s="9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</row>
    <row r="84" spans="1:20" ht="19.5" customHeight="1">
      <c r="A84" s="7">
        <v>607012</v>
      </c>
      <c r="B84" s="7" t="s">
        <v>132</v>
      </c>
      <c r="C84" s="7" t="s">
        <v>129</v>
      </c>
      <c r="D84" s="7" t="s">
        <v>126</v>
      </c>
      <c r="E84" s="17" t="s">
        <v>189</v>
      </c>
      <c r="F84" s="69">
        <v>316810</v>
      </c>
      <c r="G84" s="69">
        <v>316810</v>
      </c>
      <c r="H84" s="9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</row>
    <row r="85" spans="1:20" ht="19.5" customHeight="1">
      <c r="A85" s="47">
        <v>607013</v>
      </c>
      <c r="B85" s="7"/>
      <c r="C85" s="7"/>
      <c r="D85" s="7"/>
      <c r="E85" s="17" t="s">
        <v>370</v>
      </c>
      <c r="F85" s="17">
        <f>SUM(F86)</f>
        <v>330810</v>
      </c>
      <c r="G85" s="17">
        <f>SUM(G86)</f>
        <v>330810</v>
      </c>
      <c r="H85" s="9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</row>
    <row r="86" spans="1:20" ht="19.5" customHeight="1">
      <c r="A86" s="7">
        <v>607013</v>
      </c>
      <c r="B86" s="7" t="s">
        <v>132</v>
      </c>
      <c r="C86" s="7" t="s">
        <v>129</v>
      </c>
      <c r="D86" s="7" t="s">
        <v>126</v>
      </c>
      <c r="E86" s="17" t="s">
        <v>189</v>
      </c>
      <c r="F86" s="69">
        <v>330810</v>
      </c>
      <c r="G86" s="69">
        <v>330810</v>
      </c>
      <c r="H86" s="9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</row>
    <row r="87" spans="1:20" ht="19.5" customHeight="1">
      <c r="A87" s="47">
        <v>607014</v>
      </c>
      <c r="B87" s="7"/>
      <c r="C87" s="7"/>
      <c r="D87" s="7"/>
      <c r="E87" s="17" t="s">
        <v>371</v>
      </c>
      <c r="F87" s="17">
        <f>SUM(F88)</f>
        <v>380040</v>
      </c>
      <c r="G87" s="17">
        <f>SUM(G88)</f>
        <v>380040</v>
      </c>
      <c r="H87" s="9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</row>
    <row r="88" spans="1:20" ht="19.5" customHeight="1">
      <c r="A88" s="7">
        <v>607014</v>
      </c>
      <c r="B88" s="7" t="s">
        <v>132</v>
      </c>
      <c r="C88" s="7" t="s">
        <v>129</v>
      </c>
      <c r="D88" s="7" t="s">
        <v>126</v>
      </c>
      <c r="E88" s="17" t="s">
        <v>189</v>
      </c>
      <c r="F88" s="69">
        <v>380040</v>
      </c>
      <c r="G88" s="69">
        <v>380040</v>
      </c>
      <c r="H88" s="9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</row>
    <row r="89" spans="1:20" ht="19.5" customHeight="1">
      <c r="A89" s="47">
        <v>607015</v>
      </c>
      <c r="B89" s="7"/>
      <c r="C89" s="7"/>
      <c r="D89" s="7"/>
      <c r="E89" s="17" t="s">
        <v>372</v>
      </c>
      <c r="F89" s="17">
        <f>SUM(F90)</f>
        <v>296135</v>
      </c>
      <c r="G89" s="17">
        <f>SUM(G90)</f>
        <v>296135</v>
      </c>
      <c r="H89" s="9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</row>
    <row r="90" spans="1:20" ht="19.5" customHeight="1">
      <c r="A90" s="7">
        <v>607015</v>
      </c>
      <c r="B90" s="7" t="s">
        <v>132</v>
      </c>
      <c r="C90" s="7" t="s">
        <v>129</v>
      </c>
      <c r="D90" s="7" t="s">
        <v>126</v>
      </c>
      <c r="E90" s="17" t="s">
        <v>189</v>
      </c>
      <c r="F90" s="69">
        <v>296135</v>
      </c>
      <c r="G90" s="69">
        <v>296135</v>
      </c>
      <c r="H90" s="9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</row>
    <row r="91" spans="1:20" ht="19.5" customHeight="1">
      <c r="A91" s="47">
        <v>607016</v>
      </c>
      <c r="B91" s="7"/>
      <c r="C91" s="7"/>
      <c r="D91" s="7"/>
      <c r="E91" s="17" t="s">
        <v>271</v>
      </c>
      <c r="F91" s="17">
        <f>SUM(F92)</f>
        <v>20000</v>
      </c>
      <c r="G91" s="17">
        <f>SUM(G92)</f>
        <v>20000</v>
      </c>
      <c r="H91" s="9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</row>
    <row r="92" spans="1:20" ht="19.5" customHeight="1">
      <c r="A92" s="7">
        <v>607016</v>
      </c>
      <c r="B92" s="7" t="s">
        <v>132</v>
      </c>
      <c r="C92" s="7" t="s">
        <v>129</v>
      </c>
      <c r="D92" s="7" t="s">
        <v>126</v>
      </c>
      <c r="E92" s="17" t="s">
        <v>189</v>
      </c>
      <c r="F92" s="61">
        <v>20000</v>
      </c>
      <c r="G92" s="61">
        <v>20000</v>
      </c>
      <c r="H92" s="9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</row>
    <row r="93" ht="14.25">
      <c r="I93" s="55"/>
    </row>
    <row r="94" ht="14.25">
      <c r="I94" s="55"/>
    </row>
    <row r="95" ht="14.25">
      <c r="I95" s="55"/>
    </row>
  </sheetData>
  <sheetProtection/>
  <mergeCells count="3">
    <mergeCell ref="S1:T1"/>
    <mergeCell ref="S3:T3"/>
    <mergeCell ref="A2:T2"/>
  </mergeCells>
  <printOptions/>
  <pageMargins left="0" right="0.15748031496062992" top="0.1968503937007874" bottom="0.5905511811023623" header="0.5118110236220472" footer="0.5118110236220472"/>
  <pageSetup horizontalDpi="180" verticalDpi="180" orientation="landscape" paperSize="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L26"/>
  <sheetViews>
    <sheetView zoomScalePageLayoutView="0" workbookViewId="0" topLeftCell="A1">
      <selection activeCell="F14" sqref="F14"/>
    </sheetView>
  </sheetViews>
  <sheetFormatPr defaultColWidth="9.00390625" defaultRowHeight="14.25"/>
  <cols>
    <col min="2" max="2" width="21.375" style="0" customWidth="1"/>
    <col min="3" max="3" width="15.00390625" style="0" customWidth="1"/>
    <col min="4" max="4" width="16.625" style="0" customWidth="1"/>
    <col min="5" max="5" width="14.00390625" style="0" customWidth="1"/>
    <col min="6" max="6" width="15.375" style="0" customWidth="1"/>
    <col min="7" max="7" width="18.625" style="0" customWidth="1"/>
    <col min="8" max="8" width="14.00390625" style="0" customWidth="1"/>
    <col min="9" max="9" width="14.75390625" style="0" customWidth="1"/>
    <col min="10" max="10" width="15.75390625" style="0" customWidth="1"/>
    <col min="11" max="11" width="16.25390625" style="0" customWidth="1"/>
  </cols>
  <sheetData>
    <row r="1" ht="14.25">
      <c r="K1" t="s">
        <v>108</v>
      </c>
    </row>
    <row r="2" spans="1:11" ht="29.25" customHeight="1">
      <c r="A2" s="74" t="s">
        <v>139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ht="14.25">
      <c r="K3" t="s">
        <v>3</v>
      </c>
    </row>
    <row r="4" spans="1:11" ht="18" customHeight="1">
      <c r="A4" s="5" t="s">
        <v>72</v>
      </c>
      <c r="B4" s="5" t="s">
        <v>140</v>
      </c>
      <c r="C4" s="5" t="s">
        <v>94</v>
      </c>
      <c r="D4" s="5" t="s">
        <v>141</v>
      </c>
      <c r="E4" s="5"/>
      <c r="F4" s="5"/>
      <c r="G4" s="5"/>
      <c r="H4" s="5"/>
      <c r="I4" s="5" t="s">
        <v>142</v>
      </c>
      <c r="J4" s="5"/>
      <c r="K4" s="5"/>
    </row>
    <row r="5" spans="1:11" ht="18" customHeight="1">
      <c r="A5" s="5"/>
      <c r="B5" s="5"/>
      <c r="C5" s="5"/>
      <c r="D5" s="5" t="s">
        <v>83</v>
      </c>
      <c r="E5" s="5" t="s">
        <v>143</v>
      </c>
      <c r="F5" s="5" t="s">
        <v>144</v>
      </c>
      <c r="G5" s="5" t="s">
        <v>145</v>
      </c>
      <c r="H5" s="5" t="s">
        <v>146</v>
      </c>
      <c r="I5" s="5" t="s">
        <v>83</v>
      </c>
      <c r="J5" s="5" t="s">
        <v>147</v>
      </c>
      <c r="K5" s="5" t="s">
        <v>148</v>
      </c>
    </row>
    <row r="6" spans="1:11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18" customHeight="1">
      <c r="A7" s="5" t="s">
        <v>93</v>
      </c>
      <c r="B7" s="5" t="s">
        <v>93</v>
      </c>
      <c r="C7" s="5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22"/>
    </row>
    <row r="8" spans="1:12" ht="18" customHeight="1">
      <c r="A8" s="5"/>
      <c r="B8" s="5" t="s">
        <v>94</v>
      </c>
      <c r="C8" s="53">
        <f>D8+I8</f>
        <v>24690091</v>
      </c>
      <c r="D8" s="85">
        <f>SUM(E8:H8)</f>
        <v>16270091</v>
      </c>
      <c r="E8" s="86">
        <f aca="true" t="shared" si="0" ref="E8:K8">SUM(E9)</f>
        <v>9063353</v>
      </c>
      <c r="F8" s="87">
        <f t="shared" si="0"/>
        <v>2058165</v>
      </c>
      <c r="G8" s="88">
        <f t="shared" si="0"/>
        <v>5148573</v>
      </c>
      <c r="H8" s="11">
        <f t="shared" si="0"/>
        <v>0</v>
      </c>
      <c r="I8" s="11">
        <f t="shared" si="0"/>
        <v>8420000</v>
      </c>
      <c r="J8" s="11">
        <f t="shared" si="0"/>
        <v>8420000</v>
      </c>
      <c r="K8" s="11">
        <f t="shared" si="0"/>
        <v>0</v>
      </c>
      <c r="L8" s="22"/>
    </row>
    <row r="9" spans="1:12" ht="18" customHeight="1">
      <c r="A9" s="5"/>
      <c r="B9" s="5" t="s">
        <v>77</v>
      </c>
      <c r="C9" s="53">
        <f aca="true" t="shared" si="1" ref="C9:C25">D9+I9</f>
        <v>24690091</v>
      </c>
      <c r="D9" s="85">
        <f>SUM(E9:H9)</f>
        <v>16270091</v>
      </c>
      <c r="E9" s="86">
        <f aca="true" t="shared" si="2" ref="E9:K9">SUM(E10:E25)</f>
        <v>9063353</v>
      </c>
      <c r="F9" s="87">
        <f t="shared" si="2"/>
        <v>2058165</v>
      </c>
      <c r="G9" s="88">
        <f t="shared" si="2"/>
        <v>5148573</v>
      </c>
      <c r="H9" s="11">
        <f t="shared" si="2"/>
        <v>0</v>
      </c>
      <c r="I9" s="11">
        <f t="shared" si="2"/>
        <v>8420000</v>
      </c>
      <c r="J9" s="11">
        <f t="shared" si="2"/>
        <v>8420000</v>
      </c>
      <c r="K9" s="11">
        <f t="shared" si="2"/>
        <v>0</v>
      </c>
      <c r="L9" s="22"/>
    </row>
    <row r="10" spans="1:12" ht="18" customHeight="1">
      <c r="A10" s="5">
        <v>607001</v>
      </c>
      <c r="B10" s="5" t="s">
        <v>297</v>
      </c>
      <c r="C10" s="53">
        <f t="shared" si="1"/>
        <v>15006302</v>
      </c>
      <c r="D10" s="85">
        <f aca="true" t="shared" si="3" ref="D10:D25">SUM(E10:H10)</f>
        <v>6812302</v>
      </c>
      <c r="E10" s="89">
        <v>4747732</v>
      </c>
      <c r="F10" s="90">
        <v>543847</v>
      </c>
      <c r="G10" s="90">
        <v>1520723</v>
      </c>
      <c r="H10" s="90"/>
      <c r="I10" s="11">
        <f aca="true" t="shared" si="4" ref="I10:I25">SUM(J10:K10)</f>
        <v>8194000</v>
      </c>
      <c r="J10" s="90">
        <v>8194000</v>
      </c>
      <c r="K10" s="90">
        <v>0</v>
      </c>
      <c r="L10" s="22"/>
    </row>
    <row r="11" spans="1:12" ht="18" customHeight="1">
      <c r="A11" s="5">
        <v>607002</v>
      </c>
      <c r="B11" s="5" t="s">
        <v>298</v>
      </c>
      <c r="C11" s="53">
        <f t="shared" si="1"/>
        <v>1720215</v>
      </c>
      <c r="D11" s="85">
        <f t="shared" si="3"/>
        <v>1494215</v>
      </c>
      <c r="E11" s="89">
        <v>1130885</v>
      </c>
      <c r="F11" s="90">
        <v>136860</v>
      </c>
      <c r="G11" s="91">
        <v>226470</v>
      </c>
      <c r="H11" s="90">
        <v>0</v>
      </c>
      <c r="I11" s="11">
        <f t="shared" si="4"/>
        <v>226000</v>
      </c>
      <c r="J11" s="90">
        <v>226000</v>
      </c>
      <c r="K11" s="90">
        <v>0</v>
      </c>
      <c r="L11" s="22"/>
    </row>
    <row r="12" spans="1:12" ht="18" customHeight="1">
      <c r="A12" s="5">
        <v>607003</v>
      </c>
      <c r="B12" s="5" t="s">
        <v>149</v>
      </c>
      <c r="C12" s="53">
        <f t="shared" si="1"/>
        <v>1435127</v>
      </c>
      <c r="D12" s="85">
        <f t="shared" si="3"/>
        <v>1435127</v>
      </c>
      <c r="E12" s="89">
        <v>1076818</v>
      </c>
      <c r="F12" s="90">
        <v>159866</v>
      </c>
      <c r="G12" s="91">
        <v>198443</v>
      </c>
      <c r="H12" s="90">
        <v>0</v>
      </c>
      <c r="I12" s="11">
        <f t="shared" si="4"/>
        <v>0</v>
      </c>
      <c r="J12" s="90">
        <v>0</v>
      </c>
      <c r="K12" s="90">
        <v>0</v>
      </c>
      <c r="L12" s="22"/>
    </row>
    <row r="13" spans="1:12" ht="18" customHeight="1">
      <c r="A13" s="5">
        <v>607004</v>
      </c>
      <c r="B13" s="5" t="s">
        <v>150</v>
      </c>
      <c r="C13" s="53">
        <f t="shared" si="1"/>
        <v>2762732</v>
      </c>
      <c r="D13" s="85">
        <f t="shared" si="3"/>
        <v>2762732</v>
      </c>
      <c r="E13" s="89">
        <v>2107918</v>
      </c>
      <c r="F13" s="90">
        <v>285197</v>
      </c>
      <c r="G13" s="91">
        <v>369617</v>
      </c>
      <c r="H13" s="90">
        <v>0</v>
      </c>
      <c r="I13" s="11">
        <f t="shared" si="4"/>
        <v>0</v>
      </c>
      <c r="J13" s="90">
        <v>0</v>
      </c>
      <c r="K13" s="90">
        <v>0</v>
      </c>
      <c r="L13" s="22"/>
    </row>
    <row r="14" spans="1:12" ht="18" customHeight="1">
      <c r="A14" s="5">
        <v>607005</v>
      </c>
      <c r="B14" s="12" t="s">
        <v>300</v>
      </c>
      <c r="C14" s="5">
        <f t="shared" si="1"/>
        <v>346455</v>
      </c>
      <c r="D14" s="11">
        <f t="shared" si="3"/>
        <v>346455</v>
      </c>
      <c r="E14" s="90"/>
      <c r="F14" s="92">
        <v>85395</v>
      </c>
      <c r="G14" s="91">
        <v>261060</v>
      </c>
      <c r="H14" s="90">
        <v>0</v>
      </c>
      <c r="I14" s="11">
        <f t="shared" si="4"/>
        <v>0</v>
      </c>
      <c r="J14" s="90">
        <v>0</v>
      </c>
      <c r="K14" s="90">
        <v>0</v>
      </c>
      <c r="L14" s="22"/>
    </row>
    <row r="15" spans="1:12" ht="18" customHeight="1">
      <c r="A15" s="5">
        <v>607006</v>
      </c>
      <c r="B15" s="12" t="s">
        <v>302</v>
      </c>
      <c r="C15" s="5">
        <f t="shared" si="1"/>
        <v>358830</v>
      </c>
      <c r="D15" s="11">
        <f t="shared" si="3"/>
        <v>358830</v>
      </c>
      <c r="E15" s="90"/>
      <c r="F15" s="92">
        <v>84350</v>
      </c>
      <c r="G15" s="90">
        <v>274480</v>
      </c>
      <c r="H15" s="90">
        <v>0</v>
      </c>
      <c r="I15" s="11">
        <f t="shared" si="4"/>
        <v>0</v>
      </c>
      <c r="J15" s="90">
        <v>0</v>
      </c>
      <c r="K15" s="90">
        <v>0</v>
      </c>
      <c r="L15" s="22"/>
    </row>
    <row r="16" spans="1:12" ht="18" customHeight="1">
      <c r="A16" s="5">
        <v>607007</v>
      </c>
      <c r="B16" s="12" t="s">
        <v>304</v>
      </c>
      <c r="C16" s="5">
        <f t="shared" si="1"/>
        <v>405105</v>
      </c>
      <c r="D16" s="11">
        <f t="shared" si="3"/>
        <v>405105</v>
      </c>
      <c r="E16" s="90"/>
      <c r="F16" s="92">
        <v>87125</v>
      </c>
      <c r="G16" s="90">
        <v>317980</v>
      </c>
      <c r="H16" s="90">
        <v>0</v>
      </c>
      <c r="I16" s="11">
        <f t="shared" si="4"/>
        <v>0</v>
      </c>
      <c r="J16" s="90">
        <v>0</v>
      </c>
      <c r="K16" s="90">
        <v>0</v>
      </c>
      <c r="L16" s="22"/>
    </row>
    <row r="17" spans="1:12" ht="18" customHeight="1">
      <c r="A17" s="5">
        <v>607008</v>
      </c>
      <c r="B17" s="12" t="s">
        <v>306</v>
      </c>
      <c r="C17" s="5">
        <f t="shared" si="1"/>
        <v>353035</v>
      </c>
      <c r="D17" s="11">
        <f t="shared" si="3"/>
        <v>353035</v>
      </c>
      <c r="E17" s="90"/>
      <c r="F17" s="92">
        <v>86355</v>
      </c>
      <c r="G17" s="90">
        <v>266680</v>
      </c>
      <c r="H17" s="90">
        <v>0</v>
      </c>
      <c r="I17" s="11">
        <f t="shared" si="4"/>
        <v>0</v>
      </c>
      <c r="J17" s="90">
        <v>0</v>
      </c>
      <c r="K17" s="90">
        <v>0</v>
      </c>
      <c r="L17" s="22"/>
    </row>
    <row r="18" spans="1:12" ht="18" customHeight="1">
      <c r="A18" s="5">
        <v>607009</v>
      </c>
      <c r="B18" s="12" t="s">
        <v>308</v>
      </c>
      <c r="C18" s="5">
        <f t="shared" si="1"/>
        <v>302145</v>
      </c>
      <c r="D18" s="11">
        <f t="shared" si="3"/>
        <v>302145</v>
      </c>
      <c r="E18" s="90"/>
      <c r="F18" s="92">
        <v>80105</v>
      </c>
      <c r="G18" s="90">
        <v>222040</v>
      </c>
      <c r="H18" s="90">
        <v>0</v>
      </c>
      <c r="I18" s="11">
        <f t="shared" si="4"/>
        <v>0</v>
      </c>
      <c r="J18" s="90">
        <v>0</v>
      </c>
      <c r="K18" s="90">
        <v>0</v>
      </c>
      <c r="L18" s="22"/>
    </row>
    <row r="19" spans="1:12" ht="18" customHeight="1">
      <c r="A19" s="5">
        <v>607010</v>
      </c>
      <c r="B19" s="12" t="s">
        <v>310</v>
      </c>
      <c r="C19" s="5">
        <f t="shared" si="1"/>
        <v>356030</v>
      </c>
      <c r="D19" s="11">
        <f t="shared" si="3"/>
        <v>356030</v>
      </c>
      <c r="E19" s="90"/>
      <c r="F19" s="92">
        <v>86170</v>
      </c>
      <c r="G19" s="90">
        <v>269860</v>
      </c>
      <c r="H19" s="90">
        <v>0</v>
      </c>
      <c r="I19" s="11">
        <f t="shared" si="4"/>
        <v>0</v>
      </c>
      <c r="J19" s="90">
        <v>0</v>
      </c>
      <c r="K19" s="90">
        <v>0</v>
      </c>
      <c r="L19" s="22"/>
    </row>
    <row r="20" spans="1:12" ht="18" customHeight="1">
      <c r="A20" s="5">
        <v>607011</v>
      </c>
      <c r="B20" s="12" t="s">
        <v>312</v>
      </c>
      <c r="C20" s="5">
        <f t="shared" si="1"/>
        <v>300320</v>
      </c>
      <c r="D20" s="11">
        <f t="shared" si="3"/>
        <v>300320</v>
      </c>
      <c r="E20" s="90"/>
      <c r="F20" s="92">
        <v>76880</v>
      </c>
      <c r="G20" s="90">
        <v>223440</v>
      </c>
      <c r="H20" s="90">
        <v>0</v>
      </c>
      <c r="I20" s="11">
        <f t="shared" si="4"/>
        <v>0</v>
      </c>
      <c r="J20" s="90">
        <v>0</v>
      </c>
      <c r="K20" s="90">
        <v>0</v>
      </c>
      <c r="L20" s="22"/>
    </row>
    <row r="21" spans="1:12" ht="18" customHeight="1">
      <c r="A21" s="5">
        <v>607012</v>
      </c>
      <c r="B21" s="12" t="s">
        <v>314</v>
      </c>
      <c r="C21" s="5">
        <f t="shared" si="1"/>
        <v>316810</v>
      </c>
      <c r="D21" s="11">
        <f t="shared" si="3"/>
        <v>316810</v>
      </c>
      <c r="E21" s="90"/>
      <c r="F21" s="92">
        <v>80410</v>
      </c>
      <c r="G21" s="90">
        <v>236400</v>
      </c>
      <c r="H21" s="90">
        <v>0</v>
      </c>
      <c r="I21" s="11">
        <f t="shared" si="4"/>
        <v>0</v>
      </c>
      <c r="J21" s="90">
        <v>0</v>
      </c>
      <c r="K21" s="90">
        <v>0</v>
      </c>
      <c r="L21" s="22"/>
    </row>
    <row r="22" spans="1:12" ht="18" customHeight="1">
      <c r="A22" s="5">
        <v>607013</v>
      </c>
      <c r="B22" s="12" t="s">
        <v>316</v>
      </c>
      <c r="C22" s="5">
        <f t="shared" si="1"/>
        <v>330810</v>
      </c>
      <c r="D22" s="11">
        <f t="shared" si="3"/>
        <v>330810</v>
      </c>
      <c r="E22" s="90"/>
      <c r="F22" s="92">
        <v>83690</v>
      </c>
      <c r="G22" s="90">
        <v>247120</v>
      </c>
      <c r="H22" s="90">
        <v>0</v>
      </c>
      <c r="I22" s="11">
        <f t="shared" si="4"/>
        <v>0</v>
      </c>
      <c r="J22" s="90">
        <v>0</v>
      </c>
      <c r="K22" s="90">
        <v>0</v>
      </c>
      <c r="L22" s="22"/>
    </row>
    <row r="23" spans="1:12" ht="18" customHeight="1">
      <c r="A23" s="5">
        <v>607014</v>
      </c>
      <c r="B23" s="12" t="s">
        <v>318</v>
      </c>
      <c r="C23" s="5">
        <f t="shared" si="1"/>
        <v>380040</v>
      </c>
      <c r="D23" s="11">
        <f t="shared" si="3"/>
        <v>380040</v>
      </c>
      <c r="E23" s="90"/>
      <c r="F23" s="92">
        <v>85940</v>
      </c>
      <c r="G23" s="90">
        <v>294100</v>
      </c>
      <c r="H23" s="90">
        <v>0</v>
      </c>
      <c r="I23" s="11">
        <f t="shared" si="4"/>
        <v>0</v>
      </c>
      <c r="J23" s="90">
        <v>0</v>
      </c>
      <c r="K23" s="90">
        <v>0</v>
      </c>
      <c r="L23" s="22"/>
    </row>
    <row r="24" spans="1:12" ht="18" customHeight="1">
      <c r="A24" s="5">
        <v>607015</v>
      </c>
      <c r="B24" s="12" t="s">
        <v>320</v>
      </c>
      <c r="C24" s="5">
        <f t="shared" si="1"/>
        <v>296135</v>
      </c>
      <c r="D24" s="11">
        <f t="shared" si="3"/>
        <v>296135</v>
      </c>
      <c r="E24" s="90"/>
      <c r="F24" s="92">
        <v>75975</v>
      </c>
      <c r="G24" s="90">
        <v>220160</v>
      </c>
      <c r="H24" s="90">
        <v>0</v>
      </c>
      <c r="I24" s="11">
        <f t="shared" si="4"/>
        <v>0</v>
      </c>
      <c r="J24" s="90">
        <v>0</v>
      </c>
      <c r="K24" s="90">
        <v>0</v>
      </c>
      <c r="L24" s="22"/>
    </row>
    <row r="25" spans="1:12" ht="18" customHeight="1">
      <c r="A25" s="5">
        <v>607016</v>
      </c>
      <c r="B25" s="5" t="s">
        <v>272</v>
      </c>
      <c r="C25" s="5">
        <f t="shared" si="1"/>
        <v>20000</v>
      </c>
      <c r="D25" s="11">
        <f t="shared" si="3"/>
        <v>20000</v>
      </c>
      <c r="E25" s="90"/>
      <c r="F25" s="92">
        <v>20000</v>
      </c>
      <c r="G25" s="93"/>
      <c r="H25" s="90">
        <v>0</v>
      </c>
      <c r="I25" s="11">
        <f t="shared" si="4"/>
        <v>0</v>
      </c>
      <c r="J25" s="90">
        <v>0</v>
      </c>
      <c r="K25" s="90">
        <v>0</v>
      </c>
      <c r="L25" s="22"/>
    </row>
    <row r="26" spans="4:12" ht="14.25">
      <c r="D26" s="52"/>
      <c r="E26" s="22"/>
      <c r="F26" s="22"/>
      <c r="G26" s="22"/>
      <c r="H26" s="22"/>
      <c r="I26" s="22"/>
      <c r="J26" s="22"/>
      <c r="K26" s="22"/>
      <c r="L26" s="22"/>
    </row>
  </sheetData>
  <sheetProtection/>
  <mergeCells count="1">
    <mergeCell ref="A2:K2"/>
  </mergeCells>
  <printOptions/>
  <pageMargins left="0.7480314960629921" right="0.35433070866141736" top="0.5905511811023623" bottom="0.787401574803149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W54"/>
  <sheetViews>
    <sheetView zoomScalePageLayoutView="0" workbookViewId="0" topLeftCell="A1">
      <selection activeCell="E26" sqref="E26"/>
    </sheetView>
  </sheetViews>
  <sheetFormatPr defaultColWidth="9.00390625" defaultRowHeight="14.25"/>
  <cols>
    <col min="2" max="2" width="4.50390625" style="0" customWidth="1"/>
    <col min="3" max="3" width="4.00390625" style="0" customWidth="1"/>
    <col min="4" max="4" width="3.75390625" style="0" customWidth="1"/>
    <col min="5" max="5" width="35.625" style="0" customWidth="1"/>
    <col min="6" max="6" width="11.25390625" style="0" customWidth="1"/>
    <col min="7" max="7" width="7.875" style="0" customWidth="1"/>
    <col min="8" max="8" width="9.50390625" style="0" bestFit="1" customWidth="1"/>
    <col min="9" max="9" width="8.125" style="0" customWidth="1"/>
    <col min="10" max="10" width="10.375" style="0" customWidth="1"/>
    <col min="11" max="11" width="11.00390625" style="0" customWidth="1"/>
    <col min="12" max="12" width="9.50390625" style="0" bestFit="1" customWidth="1"/>
    <col min="13" max="13" width="7.50390625" style="0" bestFit="1" customWidth="1"/>
    <col min="14" max="14" width="9.875" style="0" customWidth="1"/>
    <col min="15" max="15" width="8.50390625" style="0" customWidth="1"/>
    <col min="16" max="16" width="8.00390625" style="0" bestFit="1" customWidth="1"/>
    <col min="17" max="17" width="9.50390625" style="0" bestFit="1" customWidth="1"/>
    <col min="18" max="18" width="7.375" style="0" customWidth="1"/>
    <col min="19" max="19" width="7.25390625" style="0" customWidth="1"/>
    <col min="20" max="20" width="7.375" style="0" customWidth="1"/>
    <col min="21" max="21" width="6.50390625" style="0" customWidth="1"/>
    <col min="22" max="22" width="6.75390625" style="0" bestFit="1" customWidth="1"/>
  </cols>
  <sheetData>
    <row r="1" spans="20:22" ht="14.25">
      <c r="T1" s="76" t="s">
        <v>151</v>
      </c>
      <c r="U1" s="76"/>
      <c r="V1" s="76"/>
    </row>
    <row r="2" spans="1:22" ht="44.25" customHeight="1">
      <c r="A2" s="74" t="s">
        <v>152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20:22" ht="14.25">
      <c r="T3" s="77" t="s">
        <v>3</v>
      </c>
      <c r="U3" s="77"/>
      <c r="V3" s="77"/>
    </row>
    <row r="4" spans="1:23" ht="19.5" customHeight="1">
      <c r="A4" s="7" t="s">
        <v>72</v>
      </c>
      <c r="B4" s="7" t="s">
        <v>110</v>
      </c>
      <c r="C4" s="7"/>
      <c r="D4" s="7"/>
      <c r="E4" s="7" t="s">
        <v>153</v>
      </c>
      <c r="F4" s="7" t="s">
        <v>143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5"/>
    </row>
    <row r="5" spans="1:23" ht="19.5" customHeight="1">
      <c r="A5" s="7"/>
      <c r="B5" s="7" t="s">
        <v>112</v>
      </c>
      <c r="C5" s="7" t="s">
        <v>113</v>
      </c>
      <c r="D5" s="7" t="s">
        <v>114</v>
      </c>
      <c r="E5" s="7"/>
      <c r="F5" s="7" t="s">
        <v>94</v>
      </c>
      <c r="G5" s="7" t="s">
        <v>154</v>
      </c>
      <c r="H5" s="7" t="s">
        <v>155</v>
      </c>
      <c r="I5" s="7"/>
      <c r="J5" s="7"/>
      <c r="K5" s="7"/>
      <c r="L5" s="7" t="s">
        <v>156</v>
      </c>
      <c r="M5" s="7" t="s">
        <v>157</v>
      </c>
      <c r="N5" s="7" t="s">
        <v>158</v>
      </c>
      <c r="O5" s="7"/>
      <c r="P5" s="7"/>
      <c r="Q5" s="7"/>
      <c r="R5" s="7"/>
      <c r="S5" s="7"/>
      <c r="T5" s="7"/>
      <c r="U5" s="7"/>
      <c r="V5" s="7" t="s">
        <v>159</v>
      </c>
      <c r="W5" s="15"/>
    </row>
    <row r="6" spans="1:23" ht="38.25" customHeight="1">
      <c r="A6" s="7"/>
      <c r="B6" s="7"/>
      <c r="C6" s="7"/>
      <c r="D6" s="7"/>
      <c r="E6" s="7"/>
      <c r="F6" s="7"/>
      <c r="G6" s="7"/>
      <c r="H6" s="7" t="s">
        <v>83</v>
      </c>
      <c r="I6" s="18" t="s">
        <v>160</v>
      </c>
      <c r="J6" s="18" t="s">
        <v>161</v>
      </c>
      <c r="K6" s="18" t="s">
        <v>162</v>
      </c>
      <c r="L6" s="18"/>
      <c r="M6" s="18"/>
      <c r="N6" s="18" t="s">
        <v>83</v>
      </c>
      <c r="O6" s="18" t="s">
        <v>163</v>
      </c>
      <c r="P6" s="18" t="s">
        <v>164</v>
      </c>
      <c r="Q6" s="18" t="s">
        <v>165</v>
      </c>
      <c r="R6" s="18" t="s">
        <v>166</v>
      </c>
      <c r="S6" s="18" t="s">
        <v>167</v>
      </c>
      <c r="T6" s="18" t="s">
        <v>168</v>
      </c>
      <c r="U6" s="18" t="s">
        <v>169</v>
      </c>
      <c r="V6" s="18" t="s">
        <v>159</v>
      </c>
      <c r="W6" s="15"/>
    </row>
    <row r="7" spans="1:23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5"/>
    </row>
    <row r="8" spans="1:23" ht="19.5" customHeight="1">
      <c r="A8" s="7" t="s">
        <v>93</v>
      </c>
      <c r="B8" s="7" t="s">
        <v>93</v>
      </c>
      <c r="C8" s="7" t="s">
        <v>93</v>
      </c>
      <c r="D8" s="7" t="s">
        <v>93</v>
      </c>
      <c r="E8" s="7" t="s">
        <v>93</v>
      </c>
      <c r="F8" s="7">
        <v>1</v>
      </c>
      <c r="G8" s="7">
        <v>2</v>
      </c>
      <c r="H8" s="7">
        <v>3</v>
      </c>
      <c r="I8" s="7">
        <v>4</v>
      </c>
      <c r="J8" s="7">
        <v>5</v>
      </c>
      <c r="K8" s="7">
        <v>6</v>
      </c>
      <c r="L8" s="7">
        <v>7</v>
      </c>
      <c r="M8" s="7">
        <v>8</v>
      </c>
      <c r="N8" s="7">
        <v>9</v>
      </c>
      <c r="O8" s="7">
        <v>10</v>
      </c>
      <c r="P8" s="7">
        <v>11</v>
      </c>
      <c r="Q8" s="7">
        <v>12</v>
      </c>
      <c r="R8" s="7">
        <v>13</v>
      </c>
      <c r="S8" s="7">
        <v>14</v>
      </c>
      <c r="T8" s="7">
        <v>15</v>
      </c>
      <c r="U8" s="7">
        <v>16</v>
      </c>
      <c r="V8" s="7">
        <v>17</v>
      </c>
      <c r="W8" s="15"/>
    </row>
    <row r="9" spans="1:23" ht="19.5" customHeight="1">
      <c r="A9" s="7"/>
      <c r="B9" s="7"/>
      <c r="C9" s="7"/>
      <c r="D9" s="7"/>
      <c r="E9" s="7" t="s">
        <v>94</v>
      </c>
      <c r="F9" s="54">
        <f>SUM(F10)</f>
        <v>9063352.25</v>
      </c>
      <c r="G9" s="7">
        <f aca="true" t="shared" si="0" ref="G9:V9">SUM(G10)</f>
        <v>2826663</v>
      </c>
      <c r="H9" s="7">
        <f t="shared" si="0"/>
        <v>2892540</v>
      </c>
      <c r="I9" s="7">
        <f t="shared" si="0"/>
        <v>13200</v>
      </c>
      <c r="J9" s="7">
        <f t="shared" si="0"/>
        <v>1338360</v>
      </c>
      <c r="K9" s="7">
        <f t="shared" si="0"/>
        <v>1540980</v>
      </c>
      <c r="L9" s="7">
        <f t="shared" si="0"/>
        <v>1347000</v>
      </c>
      <c r="M9" s="7">
        <f t="shared" si="0"/>
        <v>150166</v>
      </c>
      <c r="N9" s="7">
        <f t="shared" si="0"/>
        <v>1846983.25</v>
      </c>
      <c r="O9" s="7">
        <f t="shared" si="0"/>
        <v>980382.4</v>
      </c>
      <c r="P9" s="7">
        <f t="shared" si="0"/>
        <v>0</v>
      </c>
      <c r="Q9" s="7">
        <f t="shared" si="0"/>
        <v>490191.2</v>
      </c>
      <c r="R9" s="7">
        <f t="shared" si="0"/>
        <v>15517.91</v>
      </c>
      <c r="S9" s="7">
        <f t="shared" si="0"/>
        <v>12254.789999999999</v>
      </c>
      <c r="T9" s="7">
        <f t="shared" si="0"/>
        <v>30636.95</v>
      </c>
      <c r="U9" s="7">
        <f t="shared" si="0"/>
        <v>0</v>
      </c>
      <c r="V9" s="7">
        <f t="shared" si="0"/>
        <v>318000</v>
      </c>
      <c r="W9" s="15"/>
    </row>
    <row r="10" spans="1:23" ht="19.5" customHeight="1">
      <c r="A10" s="7"/>
      <c r="B10" s="7"/>
      <c r="C10" s="7"/>
      <c r="D10" s="7"/>
      <c r="E10" s="7" t="s">
        <v>77</v>
      </c>
      <c r="F10" s="54">
        <f aca="true" t="shared" si="1" ref="F10:F26">G10+H10+L10+M10+N10</f>
        <v>9063352.25</v>
      </c>
      <c r="G10" s="7">
        <f>G11+G15+G19+G23</f>
        <v>2826663</v>
      </c>
      <c r="H10" s="7">
        <f aca="true" t="shared" si="2" ref="H10:V10">H11+H15+H19+H23</f>
        <v>2892540</v>
      </c>
      <c r="I10" s="7">
        <f t="shared" si="2"/>
        <v>13200</v>
      </c>
      <c r="J10" s="7">
        <f t="shared" si="2"/>
        <v>1338360</v>
      </c>
      <c r="K10" s="7">
        <f t="shared" si="2"/>
        <v>1540980</v>
      </c>
      <c r="L10" s="7">
        <f t="shared" si="2"/>
        <v>1347000</v>
      </c>
      <c r="M10" s="7">
        <f t="shared" si="2"/>
        <v>150166</v>
      </c>
      <c r="N10" s="7">
        <f t="shared" si="2"/>
        <v>1846983.25</v>
      </c>
      <c r="O10" s="7">
        <f t="shared" si="2"/>
        <v>980382.4</v>
      </c>
      <c r="P10" s="7">
        <f t="shared" si="2"/>
        <v>0</v>
      </c>
      <c r="Q10" s="7">
        <f t="shared" si="2"/>
        <v>490191.2</v>
      </c>
      <c r="R10" s="7">
        <f t="shared" si="2"/>
        <v>15517.91</v>
      </c>
      <c r="S10" s="7">
        <f t="shared" si="2"/>
        <v>12254.789999999999</v>
      </c>
      <c r="T10" s="7">
        <f t="shared" si="2"/>
        <v>30636.95</v>
      </c>
      <c r="U10" s="7">
        <f t="shared" si="2"/>
        <v>0</v>
      </c>
      <c r="V10" s="7">
        <f t="shared" si="2"/>
        <v>318000</v>
      </c>
      <c r="W10" s="15"/>
    </row>
    <row r="11" spans="1:23" ht="19.5" customHeight="1">
      <c r="A11" s="47">
        <v>607001</v>
      </c>
      <c r="B11" s="7"/>
      <c r="C11" s="7"/>
      <c r="D11" s="7"/>
      <c r="E11" s="7" t="s">
        <v>280</v>
      </c>
      <c r="F11" s="54">
        <f aca="true" t="shared" si="3" ref="F11:V11">SUM(F12:F14)</f>
        <v>4747732.21</v>
      </c>
      <c r="G11" s="7">
        <f t="shared" si="3"/>
        <v>1414107</v>
      </c>
      <c r="H11" s="7">
        <f t="shared" si="3"/>
        <v>1830900</v>
      </c>
      <c r="I11" s="7">
        <f t="shared" si="3"/>
        <v>13200</v>
      </c>
      <c r="J11" s="7">
        <f t="shared" si="3"/>
        <v>1040160</v>
      </c>
      <c r="K11" s="7">
        <f t="shared" si="3"/>
        <v>777540</v>
      </c>
      <c r="L11" s="7">
        <f t="shared" si="3"/>
        <v>371100</v>
      </c>
      <c r="M11" s="7">
        <f t="shared" si="3"/>
        <v>113490</v>
      </c>
      <c r="N11" s="7">
        <f t="shared" si="3"/>
        <v>1018135.21</v>
      </c>
      <c r="O11" s="7">
        <f t="shared" si="3"/>
        <v>511145.28</v>
      </c>
      <c r="P11" s="7">
        <f t="shared" si="3"/>
        <v>0</v>
      </c>
      <c r="Q11" s="7">
        <f t="shared" si="3"/>
        <v>255572.64</v>
      </c>
      <c r="R11" s="7">
        <f t="shared" si="3"/>
        <v>4054.68</v>
      </c>
      <c r="S11" s="7">
        <f t="shared" si="3"/>
        <v>6389.32</v>
      </c>
      <c r="T11" s="7">
        <f t="shared" si="3"/>
        <v>15973.29</v>
      </c>
      <c r="U11" s="7">
        <f t="shared" si="3"/>
        <v>0</v>
      </c>
      <c r="V11" s="7">
        <f t="shared" si="3"/>
        <v>225000</v>
      </c>
      <c r="W11" s="15"/>
    </row>
    <row r="12" spans="1:23" ht="19.5" customHeight="1">
      <c r="A12" s="48">
        <v>607001</v>
      </c>
      <c r="B12" s="7" t="s">
        <v>115</v>
      </c>
      <c r="C12" s="7" t="s">
        <v>118</v>
      </c>
      <c r="D12" s="7" t="s">
        <v>116</v>
      </c>
      <c r="E12" s="7" t="s">
        <v>170</v>
      </c>
      <c r="F12" s="54">
        <f t="shared" si="1"/>
        <v>3965041</v>
      </c>
      <c r="G12" s="16">
        <v>1414107</v>
      </c>
      <c r="H12" s="7">
        <f aca="true" t="shared" si="4" ref="H12:H26">SUM(I12:K12)</f>
        <v>1830900</v>
      </c>
      <c r="I12" s="16">
        <v>13200</v>
      </c>
      <c r="J12" s="16">
        <v>1040160</v>
      </c>
      <c r="K12" s="16">
        <v>777540</v>
      </c>
      <c r="L12" s="16">
        <v>371100</v>
      </c>
      <c r="M12" s="16">
        <v>113490</v>
      </c>
      <c r="N12" s="7">
        <f aca="true" t="shared" si="5" ref="N12:N26">SUM(O12:V12)</f>
        <v>235444</v>
      </c>
      <c r="O12" s="16"/>
      <c r="P12" s="16"/>
      <c r="Q12" s="16"/>
      <c r="R12" s="16">
        <v>4054.68</v>
      </c>
      <c r="S12" s="16">
        <v>6389.32</v>
      </c>
      <c r="T12" s="16"/>
      <c r="U12" s="16"/>
      <c r="V12" s="16">
        <v>225000</v>
      </c>
      <c r="W12" s="15"/>
    </row>
    <row r="13" spans="1:23" ht="19.5" customHeight="1">
      <c r="A13" s="48">
        <v>607001</v>
      </c>
      <c r="B13" s="7" t="s">
        <v>125</v>
      </c>
      <c r="C13" s="7" t="s">
        <v>126</v>
      </c>
      <c r="D13" s="7" t="s">
        <v>126</v>
      </c>
      <c r="E13" s="7" t="s">
        <v>296</v>
      </c>
      <c r="F13" s="54">
        <f t="shared" si="1"/>
        <v>511145.28</v>
      </c>
      <c r="G13" s="16"/>
      <c r="H13" s="7">
        <f t="shared" si="4"/>
        <v>0</v>
      </c>
      <c r="I13" s="16"/>
      <c r="J13" s="16"/>
      <c r="K13" s="16"/>
      <c r="L13" s="16"/>
      <c r="M13" s="16"/>
      <c r="N13" s="7">
        <f t="shared" si="5"/>
        <v>511145.28</v>
      </c>
      <c r="O13" s="16">
        <v>511145.28</v>
      </c>
      <c r="P13" s="16"/>
      <c r="Q13" s="16"/>
      <c r="R13" s="16"/>
      <c r="S13" s="16"/>
      <c r="T13" s="16"/>
      <c r="U13" s="16"/>
      <c r="V13" s="16"/>
      <c r="W13" s="15"/>
    </row>
    <row r="14" spans="1:23" ht="19.5" customHeight="1">
      <c r="A14" s="48">
        <v>607001</v>
      </c>
      <c r="B14" s="7" t="s">
        <v>128</v>
      </c>
      <c r="C14" s="7" t="s">
        <v>126</v>
      </c>
      <c r="D14" s="7" t="s">
        <v>116</v>
      </c>
      <c r="E14" s="7" t="s">
        <v>171</v>
      </c>
      <c r="F14" s="54">
        <f t="shared" si="1"/>
        <v>271545.93</v>
      </c>
      <c r="G14" s="16"/>
      <c r="H14" s="7">
        <f t="shared" si="4"/>
        <v>0</v>
      </c>
      <c r="I14" s="16"/>
      <c r="J14" s="16"/>
      <c r="K14" s="16"/>
      <c r="L14" s="16"/>
      <c r="M14" s="16"/>
      <c r="N14" s="7">
        <f t="shared" si="5"/>
        <v>271545.93</v>
      </c>
      <c r="O14" s="16"/>
      <c r="P14" s="16"/>
      <c r="Q14" s="16">
        <v>255572.64</v>
      </c>
      <c r="R14" s="16"/>
      <c r="S14" s="16"/>
      <c r="T14" s="16">
        <v>15973.29</v>
      </c>
      <c r="U14" s="16"/>
      <c r="V14" s="16"/>
      <c r="W14" s="15"/>
    </row>
    <row r="15" spans="1:23" ht="19.5" customHeight="1">
      <c r="A15" s="47">
        <v>607002</v>
      </c>
      <c r="B15" s="7"/>
      <c r="C15" s="7"/>
      <c r="D15" s="7"/>
      <c r="E15" s="7" t="s">
        <v>281</v>
      </c>
      <c r="F15" s="54">
        <f>SUM(F16:F18)</f>
        <v>1130884.55</v>
      </c>
      <c r="G15" s="7">
        <f aca="true" t="shared" si="6" ref="G15:V15">SUM(G16:G18)</f>
        <v>348552</v>
      </c>
      <c r="H15" s="7">
        <f t="shared" si="6"/>
        <v>489960</v>
      </c>
      <c r="I15" s="7">
        <f t="shared" si="6"/>
        <v>0</v>
      </c>
      <c r="J15" s="7">
        <f t="shared" si="6"/>
        <v>298200</v>
      </c>
      <c r="K15" s="7">
        <f t="shared" si="6"/>
        <v>191760</v>
      </c>
      <c r="L15" s="7">
        <f t="shared" si="6"/>
        <v>0</v>
      </c>
      <c r="M15" s="7">
        <f t="shared" si="6"/>
        <v>36676</v>
      </c>
      <c r="N15" s="7">
        <f t="shared" si="6"/>
        <v>255696.55</v>
      </c>
      <c r="O15" s="7">
        <f t="shared" si="6"/>
        <v>123998.08</v>
      </c>
      <c r="P15" s="7">
        <f t="shared" si="6"/>
        <v>0</v>
      </c>
      <c r="Q15" s="7">
        <f t="shared" si="6"/>
        <v>61999.04</v>
      </c>
      <c r="R15" s="7">
        <f t="shared" si="6"/>
        <v>674.51</v>
      </c>
      <c r="S15" s="7">
        <f t="shared" si="6"/>
        <v>1549.98</v>
      </c>
      <c r="T15" s="7">
        <f t="shared" si="6"/>
        <v>3874.94</v>
      </c>
      <c r="U15" s="7">
        <f t="shared" si="6"/>
        <v>0</v>
      </c>
      <c r="V15" s="7">
        <f t="shared" si="6"/>
        <v>63600</v>
      </c>
      <c r="W15" s="15"/>
    </row>
    <row r="16" spans="1:23" ht="19.5" customHeight="1">
      <c r="A16" s="48">
        <v>607002</v>
      </c>
      <c r="B16" s="7" t="s">
        <v>115</v>
      </c>
      <c r="C16" s="7" t="s">
        <v>120</v>
      </c>
      <c r="D16" s="7" t="s">
        <v>116</v>
      </c>
      <c r="E16" s="7" t="s">
        <v>172</v>
      </c>
      <c r="F16" s="54">
        <f t="shared" si="1"/>
        <v>941012.49</v>
      </c>
      <c r="G16" s="16">
        <v>348552</v>
      </c>
      <c r="H16" s="7">
        <f t="shared" si="4"/>
        <v>489960</v>
      </c>
      <c r="I16" s="16"/>
      <c r="J16" s="16">
        <v>298200</v>
      </c>
      <c r="K16" s="16">
        <v>191760</v>
      </c>
      <c r="L16" s="16"/>
      <c r="M16" s="16">
        <v>36676</v>
      </c>
      <c r="N16" s="7">
        <f t="shared" si="5"/>
        <v>65824.49</v>
      </c>
      <c r="O16" s="16"/>
      <c r="P16" s="16"/>
      <c r="Q16" s="16"/>
      <c r="R16" s="16">
        <v>674.51</v>
      </c>
      <c r="S16" s="16">
        <v>1549.98</v>
      </c>
      <c r="T16" s="16"/>
      <c r="U16" s="16"/>
      <c r="V16" s="16">
        <v>63600</v>
      </c>
      <c r="W16" s="15"/>
    </row>
    <row r="17" spans="1:23" ht="19.5" customHeight="1">
      <c r="A17" s="48">
        <v>607002</v>
      </c>
      <c r="B17" s="7" t="s">
        <v>125</v>
      </c>
      <c r="C17" s="7" t="s">
        <v>126</v>
      </c>
      <c r="D17" s="7" t="s">
        <v>126</v>
      </c>
      <c r="E17" s="7" t="s">
        <v>296</v>
      </c>
      <c r="F17" s="54">
        <f t="shared" si="1"/>
        <v>123998.08</v>
      </c>
      <c r="G17" s="16"/>
      <c r="H17" s="7">
        <f t="shared" si="4"/>
        <v>0</v>
      </c>
      <c r="I17" s="16"/>
      <c r="J17" s="16"/>
      <c r="K17" s="16"/>
      <c r="L17" s="16"/>
      <c r="M17" s="16"/>
      <c r="N17" s="7">
        <f t="shared" si="5"/>
        <v>123998.08</v>
      </c>
      <c r="O17" s="16">
        <v>123998.08</v>
      </c>
      <c r="P17" s="16"/>
      <c r="Q17" s="16"/>
      <c r="R17" s="16"/>
      <c r="S17" s="16"/>
      <c r="T17" s="16"/>
      <c r="U17" s="16"/>
      <c r="V17" s="16"/>
      <c r="W17" s="15"/>
    </row>
    <row r="18" spans="1:23" ht="19.5" customHeight="1">
      <c r="A18" s="48">
        <v>607002</v>
      </c>
      <c r="B18" s="7" t="s">
        <v>128</v>
      </c>
      <c r="C18" s="7" t="s">
        <v>126</v>
      </c>
      <c r="D18" s="7" t="s">
        <v>116</v>
      </c>
      <c r="E18" s="7" t="s">
        <v>171</v>
      </c>
      <c r="F18" s="54">
        <f t="shared" si="1"/>
        <v>65873.98</v>
      </c>
      <c r="G18" s="16"/>
      <c r="H18" s="7">
        <f t="shared" si="4"/>
        <v>0</v>
      </c>
      <c r="I18" s="16"/>
      <c r="J18" s="16"/>
      <c r="K18" s="16"/>
      <c r="L18" s="16"/>
      <c r="M18" s="16"/>
      <c r="N18" s="7">
        <f t="shared" si="5"/>
        <v>65873.98</v>
      </c>
      <c r="O18" s="16"/>
      <c r="P18" s="16"/>
      <c r="Q18" s="16">
        <v>61999.04</v>
      </c>
      <c r="R18" s="16"/>
      <c r="S18" s="16"/>
      <c r="T18" s="16">
        <v>3874.94</v>
      </c>
      <c r="U18" s="16"/>
      <c r="V18" s="16"/>
      <c r="W18" s="15"/>
    </row>
    <row r="19" spans="1:23" ht="19.5" customHeight="1">
      <c r="A19" s="47">
        <v>607003</v>
      </c>
      <c r="B19" s="7"/>
      <c r="C19" s="7"/>
      <c r="D19" s="7"/>
      <c r="E19" s="7" t="s">
        <v>149</v>
      </c>
      <c r="F19" s="54">
        <f>SUM(F20:F22)</f>
        <v>1076817.6</v>
      </c>
      <c r="G19" s="7">
        <f aca="true" t="shared" si="7" ref="G19:V19">SUM(G20:G22)</f>
        <v>344940</v>
      </c>
      <c r="H19" s="7">
        <f t="shared" si="7"/>
        <v>191340</v>
      </c>
      <c r="I19" s="7">
        <f t="shared" si="7"/>
        <v>0</v>
      </c>
      <c r="J19" s="7">
        <f t="shared" si="7"/>
        <v>0</v>
      </c>
      <c r="K19" s="7">
        <f t="shared" si="7"/>
        <v>191340</v>
      </c>
      <c r="L19" s="7">
        <f t="shared" si="7"/>
        <v>348840</v>
      </c>
      <c r="M19" s="7">
        <f t="shared" si="7"/>
        <v>0</v>
      </c>
      <c r="N19" s="7">
        <f t="shared" si="7"/>
        <v>191697.6</v>
      </c>
      <c r="O19" s="7">
        <f t="shared" si="7"/>
        <v>115008</v>
      </c>
      <c r="P19" s="7">
        <f t="shared" si="7"/>
        <v>0</v>
      </c>
      <c r="Q19" s="7">
        <f t="shared" si="7"/>
        <v>57504</v>
      </c>
      <c r="R19" s="7">
        <f t="shared" si="7"/>
        <v>3594</v>
      </c>
      <c r="S19" s="7">
        <f t="shared" si="7"/>
        <v>1437.6</v>
      </c>
      <c r="T19" s="7">
        <f t="shared" si="7"/>
        <v>3594</v>
      </c>
      <c r="U19" s="7">
        <f t="shared" si="7"/>
        <v>0</v>
      </c>
      <c r="V19" s="7">
        <f t="shared" si="7"/>
        <v>10560</v>
      </c>
      <c r="W19" s="15"/>
    </row>
    <row r="20" spans="1:23" ht="19.5" customHeight="1">
      <c r="A20" s="48">
        <v>607003</v>
      </c>
      <c r="B20" s="7" t="s">
        <v>115</v>
      </c>
      <c r="C20" s="7" t="s">
        <v>118</v>
      </c>
      <c r="D20" s="7" t="s">
        <v>116</v>
      </c>
      <c r="E20" s="7" t="s">
        <v>170</v>
      </c>
      <c r="F20" s="54">
        <f t="shared" si="1"/>
        <v>900711.6</v>
      </c>
      <c r="G20" s="16">
        <v>344940</v>
      </c>
      <c r="H20" s="7">
        <f t="shared" si="4"/>
        <v>191340</v>
      </c>
      <c r="I20" s="16"/>
      <c r="J20" s="16"/>
      <c r="K20" s="16">
        <v>191340</v>
      </c>
      <c r="L20" s="16">
        <v>348840</v>
      </c>
      <c r="M20" s="16"/>
      <c r="N20" s="7">
        <f t="shared" si="5"/>
        <v>15591.6</v>
      </c>
      <c r="O20" s="16"/>
      <c r="P20" s="16"/>
      <c r="Q20" s="16"/>
      <c r="R20" s="16">
        <v>3594</v>
      </c>
      <c r="S20" s="16">
        <v>1437.6</v>
      </c>
      <c r="T20" s="16"/>
      <c r="U20" s="16"/>
      <c r="V20" s="16">
        <v>10560</v>
      </c>
      <c r="W20" s="15"/>
    </row>
    <row r="21" spans="1:23" ht="19.5" customHeight="1">
      <c r="A21" s="48">
        <v>607003</v>
      </c>
      <c r="B21" s="7" t="s">
        <v>125</v>
      </c>
      <c r="C21" s="7" t="s">
        <v>126</v>
      </c>
      <c r="D21" s="7" t="s">
        <v>126</v>
      </c>
      <c r="E21" s="7" t="s">
        <v>296</v>
      </c>
      <c r="F21" s="54">
        <f t="shared" si="1"/>
        <v>115008</v>
      </c>
      <c r="G21" s="16"/>
      <c r="H21" s="7">
        <f t="shared" si="4"/>
        <v>0</v>
      </c>
      <c r="I21" s="16"/>
      <c r="J21" s="16"/>
      <c r="K21" s="16"/>
      <c r="L21" s="16"/>
      <c r="M21" s="16"/>
      <c r="N21" s="7">
        <f t="shared" si="5"/>
        <v>115008</v>
      </c>
      <c r="O21" s="16">
        <v>115008</v>
      </c>
      <c r="P21" s="16"/>
      <c r="Q21" s="16"/>
      <c r="R21" s="16"/>
      <c r="S21" s="16"/>
      <c r="T21" s="16"/>
      <c r="U21" s="16"/>
      <c r="V21" s="16"/>
      <c r="W21" s="15"/>
    </row>
    <row r="22" spans="1:23" ht="19.5" customHeight="1">
      <c r="A22" s="48">
        <v>607003</v>
      </c>
      <c r="B22" s="7" t="s">
        <v>128</v>
      </c>
      <c r="C22" s="7" t="s">
        <v>126</v>
      </c>
      <c r="D22" s="7" t="s">
        <v>116</v>
      </c>
      <c r="E22" s="7" t="s">
        <v>171</v>
      </c>
      <c r="F22" s="54">
        <f t="shared" si="1"/>
        <v>61098</v>
      </c>
      <c r="G22" s="16"/>
      <c r="H22" s="7">
        <f t="shared" si="4"/>
        <v>0</v>
      </c>
      <c r="I22" s="16"/>
      <c r="J22" s="16"/>
      <c r="K22" s="16"/>
      <c r="L22" s="16"/>
      <c r="M22" s="16"/>
      <c r="N22" s="7">
        <f t="shared" si="5"/>
        <v>61098</v>
      </c>
      <c r="O22" s="16"/>
      <c r="P22" s="16"/>
      <c r="Q22" s="16">
        <v>57504</v>
      </c>
      <c r="R22" s="16"/>
      <c r="S22" s="16"/>
      <c r="T22" s="16">
        <v>3594</v>
      </c>
      <c r="U22" s="16"/>
      <c r="V22" s="16"/>
      <c r="W22" s="15"/>
    </row>
    <row r="23" spans="1:23" ht="19.5" customHeight="1">
      <c r="A23" s="47">
        <v>607004</v>
      </c>
      <c r="B23" s="7"/>
      <c r="C23" s="7"/>
      <c r="D23" s="7"/>
      <c r="E23" s="7" t="s">
        <v>150</v>
      </c>
      <c r="F23" s="54">
        <f>SUM(F24:F26)</f>
        <v>2107917.89</v>
      </c>
      <c r="G23" s="17">
        <f aca="true" t="shared" si="8" ref="G23:V23">SUM(G24:G26)</f>
        <v>719064</v>
      </c>
      <c r="H23" s="7">
        <f t="shared" si="8"/>
        <v>380340</v>
      </c>
      <c r="I23" s="7">
        <f t="shared" si="8"/>
        <v>0</v>
      </c>
      <c r="J23" s="7">
        <f t="shared" si="8"/>
        <v>0</v>
      </c>
      <c r="K23" s="7">
        <f t="shared" si="8"/>
        <v>380340</v>
      </c>
      <c r="L23" s="7">
        <f t="shared" si="8"/>
        <v>627060</v>
      </c>
      <c r="M23" s="7">
        <f t="shared" si="8"/>
        <v>0</v>
      </c>
      <c r="N23" s="7">
        <f t="shared" si="8"/>
        <v>381453.89</v>
      </c>
      <c r="O23" s="7">
        <f t="shared" si="8"/>
        <v>230231.04</v>
      </c>
      <c r="P23" s="7">
        <f t="shared" si="8"/>
        <v>0</v>
      </c>
      <c r="Q23" s="7">
        <f t="shared" si="8"/>
        <v>115115.52</v>
      </c>
      <c r="R23" s="7">
        <f t="shared" si="8"/>
        <v>7194.72</v>
      </c>
      <c r="S23" s="7">
        <f t="shared" si="8"/>
        <v>2877.89</v>
      </c>
      <c r="T23" s="7">
        <f t="shared" si="8"/>
        <v>7194.72</v>
      </c>
      <c r="U23" s="7">
        <f t="shared" si="8"/>
        <v>0</v>
      </c>
      <c r="V23" s="7">
        <f t="shared" si="8"/>
        <v>18840</v>
      </c>
      <c r="W23" s="15"/>
    </row>
    <row r="24" spans="1:23" ht="19.5" customHeight="1">
      <c r="A24" s="48">
        <v>607004</v>
      </c>
      <c r="B24" s="7" t="s">
        <v>125</v>
      </c>
      <c r="C24" s="7" t="s">
        <v>126</v>
      </c>
      <c r="D24" s="7" t="s">
        <v>126</v>
      </c>
      <c r="E24" s="7" t="s">
        <v>296</v>
      </c>
      <c r="F24" s="54">
        <f t="shared" si="1"/>
        <v>230231.04</v>
      </c>
      <c r="G24" s="16"/>
      <c r="H24" s="7">
        <f t="shared" si="4"/>
        <v>0</v>
      </c>
      <c r="I24" s="16"/>
      <c r="J24" s="16"/>
      <c r="K24" s="16"/>
      <c r="L24" s="16"/>
      <c r="M24" s="16"/>
      <c r="N24" s="7">
        <f t="shared" si="5"/>
        <v>230231.04</v>
      </c>
      <c r="O24" s="16">
        <v>230231.04</v>
      </c>
      <c r="P24" s="16"/>
      <c r="Q24" s="16"/>
      <c r="R24" s="16"/>
      <c r="S24" s="16"/>
      <c r="T24" s="16"/>
      <c r="U24" s="16"/>
      <c r="V24" s="16"/>
      <c r="W24" s="15"/>
    </row>
    <row r="25" spans="1:23" ht="19.5" customHeight="1">
      <c r="A25" s="48">
        <v>607004</v>
      </c>
      <c r="B25" s="7" t="s">
        <v>128</v>
      </c>
      <c r="C25" s="7" t="s">
        <v>126</v>
      </c>
      <c r="D25" s="7" t="s">
        <v>116</v>
      </c>
      <c r="E25" s="7" t="s">
        <v>171</v>
      </c>
      <c r="F25" s="54">
        <f t="shared" si="1"/>
        <v>122310.24</v>
      </c>
      <c r="G25" s="16"/>
      <c r="H25" s="7">
        <f t="shared" si="4"/>
        <v>0</v>
      </c>
      <c r="I25" s="16"/>
      <c r="J25" s="16"/>
      <c r="K25" s="16"/>
      <c r="L25" s="16"/>
      <c r="M25" s="16"/>
      <c r="N25" s="7">
        <f t="shared" si="5"/>
        <v>122310.24</v>
      </c>
      <c r="O25" s="16"/>
      <c r="P25" s="16"/>
      <c r="Q25" s="16">
        <v>115115.52</v>
      </c>
      <c r="R25" s="16"/>
      <c r="S25" s="16"/>
      <c r="T25" s="16">
        <v>7194.72</v>
      </c>
      <c r="U25" s="16"/>
      <c r="V25" s="16"/>
      <c r="W25" s="15"/>
    </row>
    <row r="26" spans="1:23" ht="19.5" customHeight="1">
      <c r="A26" s="48">
        <v>607004</v>
      </c>
      <c r="B26" s="7" t="s">
        <v>115</v>
      </c>
      <c r="C26" s="7" t="s">
        <v>118</v>
      </c>
      <c r="D26" s="7" t="s">
        <v>116</v>
      </c>
      <c r="E26" s="7" t="s">
        <v>170</v>
      </c>
      <c r="F26" s="54">
        <f t="shared" si="1"/>
        <v>1755376.61</v>
      </c>
      <c r="G26" s="16">
        <v>719064</v>
      </c>
      <c r="H26" s="7">
        <f t="shared" si="4"/>
        <v>380340</v>
      </c>
      <c r="I26" s="16"/>
      <c r="J26" s="16"/>
      <c r="K26" s="16">
        <v>380340</v>
      </c>
      <c r="L26" s="16">
        <v>627060</v>
      </c>
      <c r="M26" s="16"/>
      <c r="N26" s="7">
        <f t="shared" si="5"/>
        <v>28912.61</v>
      </c>
      <c r="O26" s="16"/>
      <c r="P26" s="16"/>
      <c r="Q26" s="16"/>
      <c r="R26" s="16">
        <v>7194.72</v>
      </c>
      <c r="S26" s="16">
        <v>2877.89</v>
      </c>
      <c r="T26" s="16"/>
      <c r="U26" s="16"/>
      <c r="V26" s="16">
        <v>18840</v>
      </c>
      <c r="W26" s="15"/>
    </row>
    <row r="27" spans="1:23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</sheetData>
  <sheetProtection/>
  <mergeCells count="3">
    <mergeCell ref="T1:V1"/>
    <mergeCell ref="T3:V3"/>
    <mergeCell ref="A2:V2"/>
  </mergeCells>
  <printOptions/>
  <pageMargins left="0.15748031496062992" right="0" top="0.5905511811023623" bottom="0.7874015748031497" header="0.5118110236220472" footer="0.5118110236220472"/>
  <pageSetup horizontalDpi="600" verticalDpi="600" orientation="landscape" paperSize="8" scale="95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U41"/>
  <sheetViews>
    <sheetView zoomScalePageLayoutView="0" workbookViewId="0" topLeftCell="C1">
      <selection activeCell="B18" sqref="B18"/>
    </sheetView>
  </sheetViews>
  <sheetFormatPr defaultColWidth="9.00390625" defaultRowHeight="14.25"/>
  <cols>
    <col min="2" max="2" width="5.375" style="0" customWidth="1"/>
    <col min="3" max="3" width="4.625" style="0" customWidth="1"/>
    <col min="4" max="4" width="4.125" style="0" customWidth="1"/>
    <col min="5" max="5" width="35.25390625" style="0" customWidth="1"/>
    <col min="6" max="6" width="11.375" style="0" customWidth="1"/>
    <col min="13" max="13" width="8.125" style="0" customWidth="1"/>
    <col min="14" max="14" width="9.125" style="0" customWidth="1"/>
    <col min="19" max="19" width="6.875" style="0" customWidth="1"/>
    <col min="20" max="20" width="6.625" style="0" customWidth="1"/>
    <col min="21" max="21" width="7.75390625" style="0" customWidth="1"/>
  </cols>
  <sheetData>
    <row r="1" spans="19:21" ht="14.25">
      <c r="S1" s="76" t="s">
        <v>175</v>
      </c>
      <c r="T1" s="76"/>
      <c r="U1" s="76"/>
    </row>
    <row r="2" spans="1:21" ht="31.5">
      <c r="A2" s="74" t="s">
        <v>176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9:21" ht="14.25">
      <c r="S3" s="77" t="s">
        <v>3</v>
      </c>
      <c r="T3" s="77"/>
      <c r="U3" s="77"/>
    </row>
    <row r="4" spans="1:21" ht="18" customHeight="1">
      <c r="A4" s="5" t="s">
        <v>72</v>
      </c>
      <c r="B4" s="5" t="s">
        <v>110</v>
      </c>
      <c r="C4" s="5"/>
      <c r="D4" s="5"/>
      <c r="E4" s="5" t="s">
        <v>153</v>
      </c>
      <c r="F4" s="5" t="s">
        <v>144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" customHeight="1">
      <c r="A5" s="5"/>
      <c r="B5" s="5" t="s">
        <v>112</v>
      </c>
      <c r="C5" s="5" t="s">
        <v>113</v>
      </c>
      <c r="D5" s="5" t="s">
        <v>114</v>
      </c>
      <c r="E5" s="5"/>
      <c r="F5" s="5" t="s">
        <v>94</v>
      </c>
      <c r="G5" s="5" t="s">
        <v>177</v>
      </c>
      <c r="H5" s="5" t="s">
        <v>178</v>
      </c>
      <c r="I5" s="5" t="s">
        <v>179</v>
      </c>
      <c r="J5" s="5" t="s">
        <v>180</v>
      </c>
      <c r="K5" s="5" t="s">
        <v>181</v>
      </c>
      <c r="L5" s="5" t="s">
        <v>182</v>
      </c>
      <c r="M5" s="5" t="s">
        <v>183</v>
      </c>
      <c r="N5" s="5" t="s">
        <v>184</v>
      </c>
      <c r="O5" s="5" t="s">
        <v>185</v>
      </c>
      <c r="P5" s="5" t="s">
        <v>159</v>
      </c>
      <c r="Q5" s="5"/>
      <c r="R5" s="5"/>
      <c r="S5" s="5"/>
      <c r="T5" s="5" t="s">
        <v>186</v>
      </c>
      <c r="U5" s="5"/>
    </row>
    <row r="6" spans="1:21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 t="s">
        <v>83</v>
      </c>
      <c r="Q6" s="5" t="s">
        <v>187</v>
      </c>
      <c r="R6" s="5" t="s">
        <v>188</v>
      </c>
      <c r="S6" s="5" t="s">
        <v>159</v>
      </c>
      <c r="T6" s="5"/>
      <c r="U6" s="5"/>
    </row>
    <row r="7" spans="1:21" ht="18" customHeight="1">
      <c r="A7" s="5" t="s">
        <v>93</v>
      </c>
      <c r="B7" s="5" t="s">
        <v>93</v>
      </c>
      <c r="C7" s="5" t="s">
        <v>93</v>
      </c>
      <c r="D7" s="5" t="s">
        <v>93</v>
      </c>
      <c r="E7" s="5" t="s">
        <v>93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/>
    </row>
    <row r="8" spans="1:21" ht="18" customHeight="1">
      <c r="A8" s="5"/>
      <c r="B8" s="5"/>
      <c r="C8" s="5"/>
      <c r="D8" s="5"/>
      <c r="E8" s="5" t="s">
        <v>94</v>
      </c>
      <c r="F8" s="51">
        <f>SUM(G8:U8)</f>
        <v>2058165.1400000001</v>
      </c>
      <c r="G8" s="5">
        <f>G9</f>
        <v>1297395</v>
      </c>
      <c r="H8" s="5">
        <f aca="true" t="shared" si="0" ref="H8:O8">H9</f>
        <v>7300</v>
      </c>
      <c r="I8" s="5">
        <f t="shared" si="0"/>
        <v>80300</v>
      </c>
      <c r="J8" s="5">
        <f t="shared" si="0"/>
        <v>6600</v>
      </c>
      <c r="K8" s="5">
        <f t="shared" si="0"/>
        <v>96000</v>
      </c>
      <c r="L8" s="5">
        <f t="shared" si="0"/>
        <v>328500</v>
      </c>
      <c r="M8" s="5">
        <f t="shared" si="0"/>
        <v>102693.06</v>
      </c>
      <c r="N8" s="5">
        <f t="shared" si="0"/>
        <v>136924.08000000002</v>
      </c>
      <c r="O8" s="5">
        <f t="shared" si="0"/>
        <v>2453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/>
    </row>
    <row r="9" spans="1:21" ht="18" customHeight="1">
      <c r="A9" s="5"/>
      <c r="B9" s="5"/>
      <c r="C9" s="5"/>
      <c r="D9" s="5"/>
      <c r="E9" s="5" t="s">
        <v>77</v>
      </c>
      <c r="F9" s="51">
        <f aca="true" t="shared" si="1" ref="F9:F41">SUM(G9:U9)</f>
        <v>2058165.1400000001</v>
      </c>
      <c r="G9" s="5">
        <f>G10+G12+G14+G16++G18+G20+G22+G24+G26+G28+G30+G32+G34+G36+G38+G40</f>
        <v>1297395</v>
      </c>
      <c r="H9" s="5">
        <f aca="true" t="shared" si="2" ref="H9:U9">H10+H12+H14+H16++H18+H20+H22+H24+H26+H28+H30+H32+H34+H36+H38+H40</f>
        <v>7300</v>
      </c>
      <c r="I9" s="5">
        <f t="shared" si="2"/>
        <v>80300</v>
      </c>
      <c r="J9" s="5">
        <f t="shared" si="2"/>
        <v>6600</v>
      </c>
      <c r="K9" s="5">
        <f t="shared" si="2"/>
        <v>96000</v>
      </c>
      <c r="L9" s="5">
        <f t="shared" si="2"/>
        <v>328500</v>
      </c>
      <c r="M9" s="5">
        <f t="shared" si="2"/>
        <v>102693.06</v>
      </c>
      <c r="N9" s="5">
        <f t="shared" si="2"/>
        <v>136924.08000000002</v>
      </c>
      <c r="O9" s="5">
        <f t="shared" si="2"/>
        <v>2453</v>
      </c>
      <c r="P9" s="5">
        <f t="shared" si="2"/>
        <v>0</v>
      </c>
      <c r="Q9" s="5">
        <f t="shared" si="2"/>
        <v>0</v>
      </c>
      <c r="R9" s="5">
        <f t="shared" si="2"/>
        <v>0</v>
      </c>
      <c r="S9" s="5">
        <f t="shared" si="2"/>
        <v>0</v>
      </c>
      <c r="T9" s="5">
        <f t="shared" si="2"/>
        <v>0</v>
      </c>
      <c r="U9" s="5">
        <f t="shared" si="2"/>
        <v>0</v>
      </c>
    </row>
    <row r="10" spans="1:21" ht="18" customHeight="1">
      <c r="A10" s="5">
        <v>607001</v>
      </c>
      <c r="B10" s="5"/>
      <c r="C10" s="5"/>
      <c r="D10" s="5"/>
      <c r="E10" s="5" t="s">
        <v>280</v>
      </c>
      <c r="F10" s="51">
        <f t="shared" si="1"/>
        <v>543846.78</v>
      </c>
      <c r="G10" s="5">
        <f>SUM(G11)</f>
        <v>150000</v>
      </c>
      <c r="H10" s="5">
        <f aca="true" t="shared" si="3" ref="H10:U10">SUM(H11)</f>
        <v>3000</v>
      </c>
      <c r="I10" s="5">
        <f t="shared" si="3"/>
        <v>33000</v>
      </c>
      <c r="J10" s="5">
        <f t="shared" si="3"/>
        <v>3300</v>
      </c>
      <c r="K10" s="5">
        <f t="shared" si="3"/>
        <v>96000</v>
      </c>
      <c r="L10" s="5">
        <f t="shared" si="3"/>
        <v>135000</v>
      </c>
      <c r="M10" s="5">
        <f t="shared" si="3"/>
        <v>52516.62</v>
      </c>
      <c r="N10" s="5">
        <f t="shared" si="3"/>
        <v>70022.16</v>
      </c>
      <c r="O10" s="5">
        <f t="shared" si="3"/>
        <v>1008</v>
      </c>
      <c r="P10" s="5">
        <f t="shared" si="3"/>
        <v>0</v>
      </c>
      <c r="Q10" s="5">
        <f t="shared" si="3"/>
        <v>0</v>
      </c>
      <c r="R10" s="5">
        <f t="shared" si="3"/>
        <v>0</v>
      </c>
      <c r="S10" s="5">
        <f t="shared" si="3"/>
        <v>0</v>
      </c>
      <c r="T10" s="5">
        <f t="shared" si="3"/>
        <v>0</v>
      </c>
      <c r="U10" s="5">
        <f t="shared" si="3"/>
        <v>0</v>
      </c>
    </row>
    <row r="11" spans="1:21" ht="18" customHeight="1">
      <c r="A11" s="5">
        <v>607001</v>
      </c>
      <c r="B11" s="5" t="s">
        <v>115</v>
      </c>
      <c r="C11" s="5" t="s">
        <v>118</v>
      </c>
      <c r="D11" s="5" t="s">
        <v>116</v>
      </c>
      <c r="E11" s="5" t="s">
        <v>170</v>
      </c>
      <c r="F11" s="51">
        <f t="shared" si="1"/>
        <v>543846.78</v>
      </c>
      <c r="G11" s="10">
        <v>150000</v>
      </c>
      <c r="H11" s="10">
        <v>3000</v>
      </c>
      <c r="I11" s="10">
        <v>33000</v>
      </c>
      <c r="J11" s="10">
        <v>3300</v>
      </c>
      <c r="K11" s="10">
        <v>96000</v>
      </c>
      <c r="L11" s="10">
        <v>135000</v>
      </c>
      <c r="M11" s="10">
        <v>52516.62</v>
      </c>
      <c r="N11" s="10">
        <v>70022.16</v>
      </c>
      <c r="O11" s="10">
        <v>1008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/>
    </row>
    <row r="12" spans="1:21" ht="18" customHeight="1">
      <c r="A12" s="5">
        <v>607002</v>
      </c>
      <c r="B12" s="5"/>
      <c r="C12" s="5"/>
      <c r="D12" s="5"/>
      <c r="E12" s="5" t="s">
        <v>281</v>
      </c>
      <c r="F12" s="51">
        <f t="shared" si="1"/>
        <v>136859.91999999998</v>
      </c>
      <c r="G12" s="5">
        <f>SUM(G13)</f>
        <v>50000</v>
      </c>
      <c r="H12" s="5">
        <f aca="true" t="shared" si="4" ref="H12:U12">SUM(H13)</f>
        <v>1000</v>
      </c>
      <c r="I12" s="5">
        <f t="shared" si="4"/>
        <v>11000</v>
      </c>
      <c r="J12" s="5">
        <f t="shared" si="4"/>
        <v>1100</v>
      </c>
      <c r="K12" s="5">
        <f t="shared" si="4"/>
        <v>0</v>
      </c>
      <c r="L12" s="5">
        <f t="shared" si="4"/>
        <v>45000</v>
      </c>
      <c r="M12" s="5">
        <f t="shared" si="4"/>
        <v>12181.68</v>
      </c>
      <c r="N12" s="5">
        <f t="shared" si="4"/>
        <v>16242.24</v>
      </c>
      <c r="O12" s="5">
        <f t="shared" si="4"/>
        <v>336</v>
      </c>
      <c r="P12" s="5">
        <f t="shared" si="4"/>
        <v>0</v>
      </c>
      <c r="Q12" s="5">
        <f t="shared" si="4"/>
        <v>0</v>
      </c>
      <c r="R12" s="5">
        <f t="shared" si="4"/>
        <v>0</v>
      </c>
      <c r="S12" s="5">
        <f t="shared" si="4"/>
        <v>0</v>
      </c>
      <c r="T12" s="5">
        <f t="shared" si="4"/>
        <v>0</v>
      </c>
      <c r="U12" s="5">
        <f t="shared" si="4"/>
        <v>0</v>
      </c>
    </row>
    <row r="13" spans="1:21" ht="18" customHeight="1">
      <c r="A13" s="5">
        <v>607002</v>
      </c>
      <c r="B13" s="5" t="s">
        <v>115</v>
      </c>
      <c r="C13" s="5" t="s">
        <v>120</v>
      </c>
      <c r="D13" s="5" t="s">
        <v>116</v>
      </c>
      <c r="E13" s="5" t="s">
        <v>172</v>
      </c>
      <c r="F13" s="51">
        <f t="shared" si="1"/>
        <v>136859.91999999998</v>
      </c>
      <c r="G13" s="10">
        <v>50000</v>
      </c>
      <c r="H13" s="10">
        <v>1000</v>
      </c>
      <c r="I13" s="10">
        <v>11000</v>
      </c>
      <c r="J13" s="10">
        <v>1100</v>
      </c>
      <c r="K13" s="10"/>
      <c r="L13" s="10">
        <v>45000</v>
      </c>
      <c r="M13" s="10">
        <v>12181.68</v>
      </c>
      <c r="N13" s="10">
        <v>16242.24</v>
      </c>
      <c r="O13" s="10">
        <v>336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/>
    </row>
    <row r="14" spans="1:21" ht="18" customHeight="1">
      <c r="A14" s="5">
        <v>607003</v>
      </c>
      <c r="B14" s="5"/>
      <c r="C14" s="5"/>
      <c r="D14" s="5"/>
      <c r="E14" s="5" t="s">
        <v>149</v>
      </c>
      <c r="F14" s="51">
        <f t="shared" si="1"/>
        <v>159865.80000000002</v>
      </c>
      <c r="G14" s="5">
        <f>SUM(G15)</f>
        <v>60000</v>
      </c>
      <c r="H14" s="5">
        <f aca="true" t="shared" si="5" ref="H14:U14">SUM(H15)</f>
        <v>1200</v>
      </c>
      <c r="I14" s="5">
        <f t="shared" si="5"/>
        <v>13200</v>
      </c>
      <c r="J14" s="5">
        <f t="shared" si="5"/>
        <v>1100</v>
      </c>
      <c r="K14" s="5">
        <f t="shared" si="5"/>
        <v>0</v>
      </c>
      <c r="L14" s="5">
        <f t="shared" si="5"/>
        <v>54000</v>
      </c>
      <c r="M14" s="5">
        <f t="shared" si="5"/>
        <v>12841.2</v>
      </c>
      <c r="N14" s="5">
        <f t="shared" si="5"/>
        <v>17121.6</v>
      </c>
      <c r="O14" s="5">
        <f t="shared" si="5"/>
        <v>403</v>
      </c>
      <c r="P14" s="5">
        <f t="shared" si="5"/>
        <v>0</v>
      </c>
      <c r="Q14" s="5">
        <f t="shared" si="5"/>
        <v>0</v>
      </c>
      <c r="R14" s="5">
        <f t="shared" si="5"/>
        <v>0</v>
      </c>
      <c r="S14" s="5">
        <f t="shared" si="5"/>
        <v>0</v>
      </c>
      <c r="T14" s="5">
        <f t="shared" si="5"/>
        <v>0</v>
      </c>
      <c r="U14" s="5">
        <f t="shared" si="5"/>
        <v>0</v>
      </c>
    </row>
    <row r="15" spans="1:21" ht="18" customHeight="1">
      <c r="A15" s="5">
        <v>607003</v>
      </c>
      <c r="B15" s="5" t="s">
        <v>138</v>
      </c>
      <c r="C15" s="5" t="s">
        <v>117</v>
      </c>
      <c r="D15" s="5" t="s">
        <v>117</v>
      </c>
      <c r="E15" s="5" t="s">
        <v>173</v>
      </c>
      <c r="F15" s="51">
        <f t="shared" si="1"/>
        <v>159865.80000000002</v>
      </c>
      <c r="G15" s="10">
        <v>60000</v>
      </c>
      <c r="H15" s="10">
        <v>1200</v>
      </c>
      <c r="I15" s="10">
        <v>13200</v>
      </c>
      <c r="J15" s="10">
        <v>1100</v>
      </c>
      <c r="K15" s="10"/>
      <c r="L15" s="10">
        <v>54000</v>
      </c>
      <c r="M15" s="10">
        <v>12841.2</v>
      </c>
      <c r="N15" s="10">
        <v>17121.6</v>
      </c>
      <c r="O15" s="10">
        <v>403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/>
    </row>
    <row r="16" spans="1:21" ht="18" customHeight="1">
      <c r="A16" s="5">
        <v>607004</v>
      </c>
      <c r="B16" s="5"/>
      <c r="C16" s="5"/>
      <c r="D16" s="5"/>
      <c r="E16" s="5" t="s">
        <v>150</v>
      </c>
      <c r="F16" s="51">
        <f t="shared" si="1"/>
        <v>285197.64</v>
      </c>
      <c r="G16" s="5">
        <f>SUM(G17)</f>
        <v>105000</v>
      </c>
      <c r="H16" s="5">
        <f aca="true" t="shared" si="6" ref="H16:U16">SUM(H17)</f>
        <v>2100</v>
      </c>
      <c r="I16" s="5">
        <f t="shared" si="6"/>
        <v>23100</v>
      </c>
      <c r="J16" s="5">
        <f t="shared" si="6"/>
        <v>1100</v>
      </c>
      <c r="K16" s="5">
        <f t="shared" si="6"/>
        <v>0</v>
      </c>
      <c r="L16" s="5">
        <f t="shared" si="6"/>
        <v>94500</v>
      </c>
      <c r="M16" s="5">
        <f t="shared" si="6"/>
        <v>25153.56</v>
      </c>
      <c r="N16" s="5">
        <f t="shared" si="6"/>
        <v>33538.08</v>
      </c>
      <c r="O16" s="5">
        <f t="shared" si="6"/>
        <v>706</v>
      </c>
      <c r="P16" s="5">
        <f t="shared" si="6"/>
        <v>0</v>
      </c>
      <c r="Q16" s="5">
        <f t="shared" si="6"/>
        <v>0</v>
      </c>
      <c r="R16" s="5">
        <f t="shared" si="6"/>
        <v>0</v>
      </c>
      <c r="S16" s="5">
        <f t="shared" si="6"/>
        <v>0</v>
      </c>
      <c r="T16" s="5">
        <f t="shared" si="6"/>
        <v>0</v>
      </c>
      <c r="U16" s="5">
        <f t="shared" si="6"/>
        <v>0</v>
      </c>
    </row>
    <row r="17" spans="1:21" ht="18" customHeight="1">
      <c r="A17" s="5">
        <v>607004</v>
      </c>
      <c r="B17" s="5" t="s">
        <v>132</v>
      </c>
      <c r="C17" s="5" t="s">
        <v>116</v>
      </c>
      <c r="D17" s="5" t="s">
        <v>117</v>
      </c>
      <c r="E17" s="5" t="s">
        <v>174</v>
      </c>
      <c r="F17" s="51">
        <f t="shared" si="1"/>
        <v>285197.64</v>
      </c>
      <c r="G17" s="10">
        <v>105000</v>
      </c>
      <c r="H17" s="10">
        <v>2100</v>
      </c>
      <c r="I17" s="10">
        <v>23100</v>
      </c>
      <c r="J17" s="10">
        <v>1100</v>
      </c>
      <c r="K17" s="10"/>
      <c r="L17" s="10">
        <v>94500</v>
      </c>
      <c r="M17" s="10">
        <v>25153.56</v>
      </c>
      <c r="N17" s="10">
        <v>33538.08</v>
      </c>
      <c r="O17" s="10">
        <v>706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/>
    </row>
    <row r="18" spans="1:21" ht="18" customHeight="1">
      <c r="A18" s="5">
        <v>607005</v>
      </c>
      <c r="B18" s="5"/>
      <c r="C18" s="5"/>
      <c r="D18" s="5"/>
      <c r="E18" s="5" t="s">
        <v>299</v>
      </c>
      <c r="F18" s="5">
        <f t="shared" si="1"/>
        <v>85395</v>
      </c>
      <c r="G18" s="5">
        <f>SUM(G19)</f>
        <v>85395</v>
      </c>
      <c r="H18" s="5">
        <f aca="true" t="shared" si="7" ref="H18:U18">SUM(H19)</f>
        <v>0</v>
      </c>
      <c r="I18" s="5">
        <f t="shared" si="7"/>
        <v>0</v>
      </c>
      <c r="J18" s="5">
        <f t="shared" si="7"/>
        <v>0</v>
      </c>
      <c r="K18" s="5">
        <f t="shared" si="7"/>
        <v>0</v>
      </c>
      <c r="L18" s="5">
        <f t="shared" si="7"/>
        <v>0</v>
      </c>
      <c r="M18" s="5">
        <f t="shared" si="7"/>
        <v>0</v>
      </c>
      <c r="N18" s="5">
        <f t="shared" si="7"/>
        <v>0</v>
      </c>
      <c r="O18" s="5">
        <f t="shared" si="7"/>
        <v>0</v>
      </c>
      <c r="P18" s="5">
        <f t="shared" si="7"/>
        <v>0</v>
      </c>
      <c r="Q18" s="5">
        <f t="shared" si="7"/>
        <v>0</v>
      </c>
      <c r="R18" s="5">
        <f t="shared" si="7"/>
        <v>0</v>
      </c>
      <c r="S18" s="5">
        <f t="shared" si="7"/>
        <v>0</v>
      </c>
      <c r="T18" s="5">
        <f t="shared" si="7"/>
        <v>0</v>
      </c>
      <c r="U18" s="5">
        <f t="shared" si="7"/>
        <v>0</v>
      </c>
    </row>
    <row r="19" spans="1:21" ht="18" customHeight="1">
      <c r="A19" s="5">
        <v>607005</v>
      </c>
      <c r="B19" s="5" t="s">
        <v>132</v>
      </c>
      <c r="C19" s="5" t="s">
        <v>129</v>
      </c>
      <c r="D19" s="5" t="s">
        <v>126</v>
      </c>
      <c r="E19" s="5" t="s">
        <v>189</v>
      </c>
      <c r="F19" s="5">
        <f t="shared" si="1"/>
        <v>85395</v>
      </c>
      <c r="G19" s="10">
        <v>85395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8.75" customHeight="1">
      <c r="A20" s="5">
        <v>607006</v>
      </c>
      <c r="B20" s="5"/>
      <c r="C20" s="5"/>
      <c r="D20" s="5"/>
      <c r="E20" s="5" t="s">
        <v>282</v>
      </c>
      <c r="F20" s="5">
        <f t="shared" si="1"/>
        <v>84350</v>
      </c>
      <c r="G20" s="5">
        <f>SUM(G21)</f>
        <v>84350</v>
      </c>
      <c r="H20" s="5">
        <f aca="true" t="shared" si="8" ref="H20:U20">SUM(H21)</f>
        <v>0</v>
      </c>
      <c r="I20" s="5">
        <f t="shared" si="8"/>
        <v>0</v>
      </c>
      <c r="J20" s="5">
        <f t="shared" si="8"/>
        <v>0</v>
      </c>
      <c r="K20" s="5">
        <f t="shared" si="8"/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5">
        <f t="shared" si="8"/>
        <v>0</v>
      </c>
      <c r="P20" s="5">
        <f t="shared" si="8"/>
        <v>0</v>
      </c>
      <c r="Q20" s="5">
        <f t="shared" si="8"/>
        <v>0</v>
      </c>
      <c r="R20" s="5">
        <f t="shared" si="8"/>
        <v>0</v>
      </c>
      <c r="S20" s="5">
        <f t="shared" si="8"/>
        <v>0</v>
      </c>
      <c r="T20" s="5">
        <f t="shared" si="8"/>
        <v>0</v>
      </c>
      <c r="U20" s="5">
        <f t="shared" si="8"/>
        <v>0</v>
      </c>
    </row>
    <row r="21" spans="1:21" ht="22.5" customHeight="1">
      <c r="A21" s="5">
        <v>607006</v>
      </c>
      <c r="B21" s="5" t="s">
        <v>132</v>
      </c>
      <c r="C21" s="5" t="s">
        <v>129</v>
      </c>
      <c r="D21" s="5" t="s">
        <v>126</v>
      </c>
      <c r="E21" s="5" t="s">
        <v>189</v>
      </c>
      <c r="F21" s="5">
        <f t="shared" si="1"/>
        <v>84350</v>
      </c>
      <c r="G21" s="10">
        <v>84350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/>
    </row>
    <row r="22" spans="1:21" ht="18" customHeight="1">
      <c r="A22" s="5">
        <v>607007</v>
      </c>
      <c r="B22" s="5"/>
      <c r="C22" s="5"/>
      <c r="D22" s="5"/>
      <c r="E22" s="44" t="s">
        <v>283</v>
      </c>
      <c r="F22" s="5">
        <f t="shared" si="1"/>
        <v>87125</v>
      </c>
      <c r="G22" s="5">
        <f aca="true" t="shared" si="9" ref="G22:U22">SUM(G23)</f>
        <v>87125</v>
      </c>
      <c r="H22" s="5">
        <f t="shared" si="9"/>
        <v>0</v>
      </c>
      <c r="I22" s="5">
        <f t="shared" si="9"/>
        <v>0</v>
      </c>
      <c r="J22" s="5">
        <f t="shared" si="9"/>
        <v>0</v>
      </c>
      <c r="K22" s="5">
        <f t="shared" si="9"/>
        <v>0</v>
      </c>
      <c r="L22" s="5">
        <f t="shared" si="9"/>
        <v>0</v>
      </c>
      <c r="M22" s="5">
        <f t="shared" si="9"/>
        <v>0</v>
      </c>
      <c r="N22" s="5">
        <f t="shared" si="9"/>
        <v>0</v>
      </c>
      <c r="O22" s="5">
        <f t="shared" si="9"/>
        <v>0</v>
      </c>
      <c r="P22" s="5">
        <f t="shared" si="9"/>
        <v>0</v>
      </c>
      <c r="Q22" s="5">
        <f t="shared" si="9"/>
        <v>0</v>
      </c>
      <c r="R22" s="5">
        <f t="shared" si="9"/>
        <v>0</v>
      </c>
      <c r="S22" s="5">
        <f t="shared" si="9"/>
        <v>0</v>
      </c>
      <c r="T22" s="5">
        <f t="shared" si="9"/>
        <v>0</v>
      </c>
      <c r="U22" s="5">
        <f t="shared" si="9"/>
        <v>0</v>
      </c>
    </row>
    <row r="23" spans="1:21" ht="18" customHeight="1">
      <c r="A23" s="5">
        <v>607007</v>
      </c>
      <c r="B23" s="5" t="s">
        <v>132</v>
      </c>
      <c r="C23" s="5" t="s">
        <v>129</v>
      </c>
      <c r="D23" s="5" t="s">
        <v>126</v>
      </c>
      <c r="E23" s="5" t="s">
        <v>189</v>
      </c>
      <c r="F23" s="5">
        <f t="shared" si="1"/>
        <v>87125</v>
      </c>
      <c r="G23" s="10">
        <v>87125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/>
    </row>
    <row r="24" spans="1:21" ht="18" customHeight="1">
      <c r="A24" s="5">
        <v>607008</v>
      </c>
      <c r="B24" s="5"/>
      <c r="C24" s="5"/>
      <c r="D24" s="5"/>
      <c r="E24" s="44" t="s">
        <v>284</v>
      </c>
      <c r="F24" s="5">
        <f t="shared" si="1"/>
        <v>86355</v>
      </c>
      <c r="G24" s="5">
        <f aca="true" t="shared" si="10" ref="G24:U24">SUM(G25)</f>
        <v>86355</v>
      </c>
      <c r="H24" s="5">
        <f t="shared" si="10"/>
        <v>0</v>
      </c>
      <c r="I24" s="5">
        <f t="shared" si="10"/>
        <v>0</v>
      </c>
      <c r="J24" s="5">
        <f t="shared" si="10"/>
        <v>0</v>
      </c>
      <c r="K24" s="5">
        <f t="shared" si="10"/>
        <v>0</v>
      </c>
      <c r="L24" s="5">
        <f t="shared" si="10"/>
        <v>0</v>
      </c>
      <c r="M24" s="5">
        <f t="shared" si="10"/>
        <v>0</v>
      </c>
      <c r="N24" s="5">
        <f t="shared" si="10"/>
        <v>0</v>
      </c>
      <c r="O24" s="5">
        <f t="shared" si="10"/>
        <v>0</v>
      </c>
      <c r="P24" s="5">
        <f t="shared" si="10"/>
        <v>0</v>
      </c>
      <c r="Q24" s="5">
        <f t="shared" si="10"/>
        <v>0</v>
      </c>
      <c r="R24" s="5">
        <f t="shared" si="10"/>
        <v>0</v>
      </c>
      <c r="S24" s="5">
        <f t="shared" si="10"/>
        <v>0</v>
      </c>
      <c r="T24" s="5">
        <f t="shared" si="10"/>
        <v>0</v>
      </c>
      <c r="U24" s="5">
        <f t="shared" si="10"/>
        <v>0</v>
      </c>
    </row>
    <row r="25" spans="1:21" ht="18" customHeight="1">
      <c r="A25" s="5">
        <v>607008</v>
      </c>
      <c r="B25" s="5" t="s">
        <v>132</v>
      </c>
      <c r="C25" s="5" t="s">
        <v>129</v>
      </c>
      <c r="D25" s="5" t="s">
        <v>126</v>
      </c>
      <c r="E25" s="5" t="s">
        <v>189</v>
      </c>
      <c r="F25" s="5">
        <f t="shared" si="1"/>
        <v>86355</v>
      </c>
      <c r="G25" s="10">
        <v>86355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/>
    </row>
    <row r="26" spans="1:21" ht="18" customHeight="1">
      <c r="A26" s="5">
        <v>607009</v>
      </c>
      <c r="B26" s="5"/>
      <c r="C26" s="5"/>
      <c r="D26" s="5"/>
      <c r="E26" s="44" t="s">
        <v>285</v>
      </c>
      <c r="F26" s="5">
        <f t="shared" si="1"/>
        <v>80105</v>
      </c>
      <c r="G26" s="5">
        <f aca="true" t="shared" si="11" ref="G26:U26">SUM(G27)</f>
        <v>80105</v>
      </c>
      <c r="H26" s="5">
        <f t="shared" si="11"/>
        <v>0</v>
      </c>
      <c r="I26" s="5">
        <f t="shared" si="11"/>
        <v>0</v>
      </c>
      <c r="J26" s="5">
        <f t="shared" si="11"/>
        <v>0</v>
      </c>
      <c r="K26" s="5">
        <f t="shared" si="11"/>
        <v>0</v>
      </c>
      <c r="L26" s="5">
        <f t="shared" si="11"/>
        <v>0</v>
      </c>
      <c r="M26" s="5">
        <f t="shared" si="11"/>
        <v>0</v>
      </c>
      <c r="N26" s="5">
        <f t="shared" si="11"/>
        <v>0</v>
      </c>
      <c r="O26" s="5">
        <f t="shared" si="11"/>
        <v>0</v>
      </c>
      <c r="P26" s="5">
        <f t="shared" si="11"/>
        <v>0</v>
      </c>
      <c r="Q26" s="5">
        <f t="shared" si="11"/>
        <v>0</v>
      </c>
      <c r="R26" s="5">
        <f t="shared" si="11"/>
        <v>0</v>
      </c>
      <c r="S26" s="5">
        <f t="shared" si="11"/>
        <v>0</v>
      </c>
      <c r="T26" s="5">
        <f t="shared" si="11"/>
        <v>0</v>
      </c>
      <c r="U26" s="5">
        <f t="shared" si="11"/>
        <v>0</v>
      </c>
    </row>
    <row r="27" spans="1:21" ht="18" customHeight="1">
      <c r="A27" s="5">
        <v>607009</v>
      </c>
      <c r="B27" s="5" t="s">
        <v>132</v>
      </c>
      <c r="C27" s="5" t="s">
        <v>129</v>
      </c>
      <c r="D27" s="5" t="s">
        <v>126</v>
      </c>
      <c r="E27" s="5" t="s">
        <v>189</v>
      </c>
      <c r="F27" s="5">
        <f t="shared" si="1"/>
        <v>80105</v>
      </c>
      <c r="G27" s="10">
        <v>80105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/>
    </row>
    <row r="28" spans="1:21" ht="18" customHeight="1">
      <c r="A28" s="5">
        <v>607010</v>
      </c>
      <c r="B28" s="5"/>
      <c r="C28" s="5"/>
      <c r="D28" s="5"/>
      <c r="E28" s="44" t="s">
        <v>286</v>
      </c>
      <c r="F28" s="5">
        <f t="shared" si="1"/>
        <v>86170</v>
      </c>
      <c r="G28" s="5">
        <f aca="true" t="shared" si="12" ref="G28:U28">SUM(G29)</f>
        <v>86170</v>
      </c>
      <c r="H28" s="5">
        <f t="shared" si="12"/>
        <v>0</v>
      </c>
      <c r="I28" s="5">
        <f t="shared" si="12"/>
        <v>0</v>
      </c>
      <c r="J28" s="5">
        <f t="shared" si="12"/>
        <v>0</v>
      </c>
      <c r="K28" s="5">
        <f t="shared" si="12"/>
        <v>0</v>
      </c>
      <c r="L28" s="5">
        <f t="shared" si="12"/>
        <v>0</v>
      </c>
      <c r="M28" s="5">
        <f t="shared" si="12"/>
        <v>0</v>
      </c>
      <c r="N28" s="5">
        <f t="shared" si="12"/>
        <v>0</v>
      </c>
      <c r="O28" s="5">
        <f t="shared" si="12"/>
        <v>0</v>
      </c>
      <c r="P28" s="5">
        <f t="shared" si="12"/>
        <v>0</v>
      </c>
      <c r="Q28" s="5">
        <f t="shared" si="12"/>
        <v>0</v>
      </c>
      <c r="R28" s="5">
        <f t="shared" si="12"/>
        <v>0</v>
      </c>
      <c r="S28" s="5">
        <f t="shared" si="12"/>
        <v>0</v>
      </c>
      <c r="T28" s="5">
        <f t="shared" si="12"/>
        <v>0</v>
      </c>
      <c r="U28" s="5">
        <f t="shared" si="12"/>
        <v>0</v>
      </c>
    </row>
    <row r="29" spans="1:21" ht="18" customHeight="1">
      <c r="A29" s="5">
        <v>607010</v>
      </c>
      <c r="B29" s="5" t="s">
        <v>132</v>
      </c>
      <c r="C29" s="5" t="s">
        <v>129</v>
      </c>
      <c r="D29" s="5" t="s">
        <v>126</v>
      </c>
      <c r="E29" s="5" t="s">
        <v>189</v>
      </c>
      <c r="F29" s="5">
        <f t="shared" si="1"/>
        <v>86170</v>
      </c>
      <c r="G29" s="10">
        <v>86170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/>
    </row>
    <row r="30" spans="1:21" ht="18" customHeight="1">
      <c r="A30" s="14">
        <v>607011</v>
      </c>
      <c r="B30" s="5"/>
      <c r="C30" s="5"/>
      <c r="D30" s="5"/>
      <c r="E30" s="44" t="s">
        <v>287</v>
      </c>
      <c r="F30" s="5">
        <f t="shared" si="1"/>
        <v>76880</v>
      </c>
      <c r="G30" s="5">
        <f aca="true" t="shared" si="13" ref="G30:U30">SUM(G31)</f>
        <v>76880</v>
      </c>
      <c r="H30" s="5">
        <f t="shared" si="13"/>
        <v>0</v>
      </c>
      <c r="I30" s="5">
        <f t="shared" si="13"/>
        <v>0</v>
      </c>
      <c r="J30" s="5">
        <f t="shared" si="13"/>
        <v>0</v>
      </c>
      <c r="K30" s="5">
        <f t="shared" si="13"/>
        <v>0</v>
      </c>
      <c r="L30" s="5">
        <f t="shared" si="13"/>
        <v>0</v>
      </c>
      <c r="M30" s="5">
        <f t="shared" si="13"/>
        <v>0</v>
      </c>
      <c r="N30" s="5">
        <f t="shared" si="13"/>
        <v>0</v>
      </c>
      <c r="O30" s="5">
        <f t="shared" si="13"/>
        <v>0</v>
      </c>
      <c r="P30" s="5">
        <f t="shared" si="13"/>
        <v>0</v>
      </c>
      <c r="Q30" s="5">
        <f t="shared" si="13"/>
        <v>0</v>
      </c>
      <c r="R30" s="5">
        <f t="shared" si="13"/>
        <v>0</v>
      </c>
      <c r="S30" s="5">
        <f t="shared" si="13"/>
        <v>0</v>
      </c>
      <c r="T30" s="5">
        <f t="shared" si="13"/>
        <v>0</v>
      </c>
      <c r="U30" s="5">
        <f t="shared" si="13"/>
        <v>0</v>
      </c>
    </row>
    <row r="31" spans="1:21" ht="18" customHeight="1">
      <c r="A31" s="14">
        <v>607011</v>
      </c>
      <c r="B31" s="5" t="s">
        <v>132</v>
      </c>
      <c r="C31" s="5" t="s">
        <v>129</v>
      </c>
      <c r="D31" s="5" t="s">
        <v>126</v>
      </c>
      <c r="E31" s="5" t="s">
        <v>189</v>
      </c>
      <c r="F31" s="5">
        <f t="shared" si="1"/>
        <v>76880</v>
      </c>
      <c r="G31" s="10">
        <v>76880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/>
    </row>
    <row r="32" spans="1:21" ht="18" customHeight="1">
      <c r="A32" s="5">
        <v>607012</v>
      </c>
      <c r="B32" s="5"/>
      <c r="C32" s="5"/>
      <c r="D32" s="5"/>
      <c r="E32" s="44" t="s">
        <v>288</v>
      </c>
      <c r="F32" s="5">
        <f t="shared" si="1"/>
        <v>80410</v>
      </c>
      <c r="G32" s="5">
        <f aca="true" t="shared" si="14" ref="G32:U32">SUM(G33)</f>
        <v>80410</v>
      </c>
      <c r="H32" s="5">
        <f t="shared" si="14"/>
        <v>0</v>
      </c>
      <c r="I32" s="5">
        <f t="shared" si="14"/>
        <v>0</v>
      </c>
      <c r="J32" s="5">
        <f t="shared" si="14"/>
        <v>0</v>
      </c>
      <c r="K32" s="5">
        <f t="shared" si="14"/>
        <v>0</v>
      </c>
      <c r="L32" s="5">
        <f t="shared" si="14"/>
        <v>0</v>
      </c>
      <c r="M32" s="5">
        <f t="shared" si="14"/>
        <v>0</v>
      </c>
      <c r="N32" s="5">
        <f t="shared" si="14"/>
        <v>0</v>
      </c>
      <c r="O32" s="5">
        <f t="shared" si="14"/>
        <v>0</v>
      </c>
      <c r="P32" s="5">
        <f t="shared" si="14"/>
        <v>0</v>
      </c>
      <c r="Q32" s="5">
        <f t="shared" si="14"/>
        <v>0</v>
      </c>
      <c r="R32" s="5">
        <f t="shared" si="14"/>
        <v>0</v>
      </c>
      <c r="S32" s="5">
        <f t="shared" si="14"/>
        <v>0</v>
      </c>
      <c r="T32" s="5">
        <f t="shared" si="14"/>
        <v>0</v>
      </c>
      <c r="U32" s="5">
        <f t="shared" si="14"/>
        <v>0</v>
      </c>
    </row>
    <row r="33" spans="1:21" ht="18" customHeight="1">
      <c r="A33" s="5">
        <v>607012</v>
      </c>
      <c r="B33" s="5" t="s">
        <v>132</v>
      </c>
      <c r="C33" s="5" t="s">
        <v>129</v>
      </c>
      <c r="D33" s="5" t="s">
        <v>126</v>
      </c>
      <c r="E33" s="5" t="s">
        <v>189</v>
      </c>
      <c r="F33" s="5">
        <f t="shared" si="1"/>
        <v>80410</v>
      </c>
      <c r="G33" s="10">
        <v>80410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/>
    </row>
    <row r="34" spans="1:21" ht="18" customHeight="1">
      <c r="A34" s="5">
        <v>607013</v>
      </c>
      <c r="B34" s="5"/>
      <c r="C34" s="5"/>
      <c r="D34" s="5"/>
      <c r="E34" s="44" t="s">
        <v>289</v>
      </c>
      <c r="F34" s="5">
        <f t="shared" si="1"/>
        <v>83690</v>
      </c>
      <c r="G34" s="5">
        <f aca="true" t="shared" si="15" ref="G34:U34">SUM(G35)</f>
        <v>83690</v>
      </c>
      <c r="H34" s="5">
        <f t="shared" si="15"/>
        <v>0</v>
      </c>
      <c r="I34" s="5">
        <f t="shared" si="15"/>
        <v>0</v>
      </c>
      <c r="J34" s="5">
        <f t="shared" si="15"/>
        <v>0</v>
      </c>
      <c r="K34" s="5">
        <f t="shared" si="15"/>
        <v>0</v>
      </c>
      <c r="L34" s="5">
        <f t="shared" si="15"/>
        <v>0</v>
      </c>
      <c r="M34" s="5">
        <f t="shared" si="15"/>
        <v>0</v>
      </c>
      <c r="N34" s="5">
        <f t="shared" si="15"/>
        <v>0</v>
      </c>
      <c r="O34" s="5">
        <f t="shared" si="15"/>
        <v>0</v>
      </c>
      <c r="P34" s="5">
        <f t="shared" si="15"/>
        <v>0</v>
      </c>
      <c r="Q34" s="5">
        <f t="shared" si="15"/>
        <v>0</v>
      </c>
      <c r="R34" s="5">
        <f t="shared" si="15"/>
        <v>0</v>
      </c>
      <c r="S34" s="5">
        <f t="shared" si="15"/>
        <v>0</v>
      </c>
      <c r="T34" s="5">
        <f t="shared" si="15"/>
        <v>0</v>
      </c>
      <c r="U34" s="5">
        <f t="shared" si="15"/>
        <v>0</v>
      </c>
    </row>
    <row r="35" spans="1:21" ht="18" customHeight="1">
      <c r="A35" s="5">
        <v>607013</v>
      </c>
      <c r="B35" s="5" t="s">
        <v>132</v>
      </c>
      <c r="C35" s="5" t="s">
        <v>129</v>
      </c>
      <c r="D35" s="5" t="s">
        <v>126</v>
      </c>
      <c r="E35" s="5" t="s">
        <v>189</v>
      </c>
      <c r="F35" s="5">
        <f t="shared" si="1"/>
        <v>83690</v>
      </c>
      <c r="G35" s="10">
        <v>83690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/>
    </row>
    <row r="36" spans="1:21" ht="18" customHeight="1">
      <c r="A36" s="5">
        <v>607014</v>
      </c>
      <c r="B36" s="5"/>
      <c r="C36" s="5"/>
      <c r="D36" s="5"/>
      <c r="E36" s="44" t="s">
        <v>290</v>
      </c>
      <c r="F36" s="5">
        <f t="shared" si="1"/>
        <v>85940</v>
      </c>
      <c r="G36" s="5">
        <f aca="true" t="shared" si="16" ref="G36:U36">SUM(G37)</f>
        <v>85940</v>
      </c>
      <c r="H36" s="5">
        <f t="shared" si="16"/>
        <v>0</v>
      </c>
      <c r="I36" s="5">
        <f t="shared" si="16"/>
        <v>0</v>
      </c>
      <c r="J36" s="5">
        <f t="shared" si="16"/>
        <v>0</v>
      </c>
      <c r="K36" s="5">
        <f t="shared" si="16"/>
        <v>0</v>
      </c>
      <c r="L36" s="5">
        <f t="shared" si="16"/>
        <v>0</v>
      </c>
      <c r="M36" s="5">
        <f t="shared" si="16"/>
        <v>0</v>
      </c>
      <c r="N36" s="5">
        <f t="shared" si="16"/>
        <v>0</v>
      </c>
      <c r="O36" s="5">
        <f t="shared" si="16"/>
        <v>0</v>
      </c>
      <c r="P36" s="5">
        <f t="shared" si="16"/>
        <v>0</v>
      </c>
      <c r="Q36" s="5">
        <f t="shared" si="16"/>
        <v>0</v>
      </c>
      <c r="R36" s="5">
        <f t="shared" si="16"/>
        <v>0</v>
      </c>
      <c r="S36" s="5">
        <f t="shared" si="16"/>
        <v>0</v>
      </c>
      <c r="T36" s="5">
        <f t="shared" si="16"/>
        <v>0</v>
      </c>
      <c r="U36" s="5">
        <f t="shared" si="16"/>
        <v>0</v>
      </c>
    </row>
    <row r="37" spans="1:21" ht="18" customHeight="1">
      <c r="A37" s="5">
        <v>607014</v>
      </c>
      <c r="B37" s="5" t="s">
        <v>132</v>
      </c>
      <c r="C37" s="5" t="s">
        <v>129</v>
      </c>
      <c r="D37" s="5" t="s">
        <v>126</v>
      </c>
      <c r="E37" s="5" t="s">
        <v>189</v>
      </c>
      <c r="F37" s="5">
        <f t="shared" si="1"/>
        <v>85940</v>
      </c>
      <c r="G37" s="10">
        <v>85940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/>
    </row>
    <row r="38" spans="1:21" ht="18" customHeight="1">
      <c r="A38" s="5">
        <v>607015</v>
      </c>
      <c r="B38" s="5"/>
      <c r="C38" s="5"/>
      <c r="D38" s="5"/>
      <c r="E38" s="44" t="s">
        <v>291</v>
      </c>
      <c r="F38" s="5">
        <f t="shared" si="1"/>
        <v>75975</v>
      </c>
      <c r="G38" s="5">
        <f aca="true" t="shared" si="17" ref="G38:U38">SUM(G39)</f>
        <v>75975</v>
      </c>
      <c r="H38" s="5">
        <f t="shared" si="17"/>
        <v>0</v>
      </c>
      <c r="I38" s="5">
        <f t="shared" si="17"/>
        <v>0</v>
      </c>
      <c r="J38" s="5">
        <f t="shared" si="17"/>
        <v>0</v>
      </c>
      <c r="K38" s="5">
        <f t="shared" si="17"/>
        <v>0</v>
      </c>
      <c r="L38" s="5">
        <f t="shared" si="17"/>
        <v>0</v>
      </c>
      <c r="M38" s="5">
        <f t="shared" si="17"/>
        <v>0</v>
      </c>
      <c r="N38" s="5">
        <f t="shared" si="17"/>
        <v>0</v>
      </c>
      <c r="O38" s="5">
        <f t="shared" si="17"/>
        <v>0</v>
      </c>
      <c r="P38" s="5">
        <f t="shared" si="17"/>
        <v>0</v>
      </c>
      <c r="Q38" s="5">
        <f t="shared" si="17"/>
        <v>0</v>
      </c>
      <c r="R38" s="5">
        <f t="shared" si="17"/>
        <v>0</v>
      </c>
      <c r="S38" s="5">
        <f t="shared" si="17"/>
        <v>0</v>
      </c>
      <c r="T38" s="5">
        <f t="shared" si="17"/>
        <v>0</v>
      </c>
      <c r="U38" s="5">
        <f t="shared" si="17"/>
        <v>0</v>
      </c>
    </row>
    <row r="39" spans="1:21" ht="18" customHeight="1">
      <c r="A39" s="5">
        <v>607015</v>
      </c>
      <c r="B39" s="5" t="s">
        <v>132</v>
      </c>
      <c r="C39" s="5" t="s">
        <v>129</v>
      </c>
      <c r="D39" s="5" t="s">
        <v>126</v>
      </c>
      <c r="E39" s="5" t="s">
        <v>189</v>
      </c>
      <c r="F39" s="5">
        <f t="shared" si="1"/>
        <v>75975</v>
      </c>
      <c r="G39" s="10">
        <v>75975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/>
    </row>
    <row r="40" spans="1:21" ht="18" customHeight="1">
      <c r="A40" s="5">
        <v>607016</v>
      </c>
      <c r="B40" s="5"/>
      <c r="C40" s="5"/>
      <c r="D40" s="5"/>
      <c r="E40" s="12" t="s">
        <v>292</v>
      </c>
      <c r="F40" s="5">
        <f t="shared" si="1"/>
        <v>20000</v>
      </c>
      <c r="G40" s="5">
        <f aca="true" t="shared" si="18" ref="G40:U40">SUM(G41)</f>
        <v>20000</v>
      </c>
      <c r="H40" s="5">
        <f t="shared" si="18"/>
        <v>0</v>
      </c>
      <c r="I40" s="5">
        <f t="shared" si="18"/>
        <v>0</v>
      </c>
      <c r="J40" s="5">
        <f t="shared" si="18"/>
        <v>0</v>
      </c>
      <c r="K40" s="5">
        <f t="shared" si="18"/>
        <v>0</v>
      </c>
      <c r="L40" s="5">
        <f t="shared" si="18"/>
        <v>0</v>
      </c>
      <c r="M40" s="5">
        <f t="shared" si="18"/>
        <v>0</v>
      </c>
      <c r="N40" s="5">
        <f t="shared" si="18"/>
        <v>0</v>
      </c>
      <c r="O40" s="5">
        <f t="shared" si="18"/>
        <v>0</v>
      </c>
      <c r="P40" s="5">
        <f t="shared" si="18"/>
        <v>0</v>
      </c>
      <c r="Q40" s="5">
        <f t="shared" si="18"/>
        <v>0</v>
      </c>
      <c r="R40" s="5">
        <f t="shared" si="18"/>
        <v>0</v>
      </c>
      <c r="S40" s="5">
        <f t="shared" si="18"/>
        <v>0</v>
      </c>
      <c r="T40" s="5">
        <f t="shared" si="18"/>
        <v>0</v>
      </c>
      <c r="U40" s="5">
        <f t="shared" si="18"/>
        <v>0</v>
      </c>
    </row>
    <row r="41" spans="1:21" ht="18" customHeight="1">
      <c r="A41" s="5">
        <v>607016</v>
      </c>
      <c r="B41" s="5" t="s">
        <v>132</v>
      </c>
      <c r="C41" s="5" t="s">
        <v>129</v>
      </c>
      <c r="D41" s="5" t="s">
        <v>126</v>
      </c>
      <c r="E41" s="5" t="s">
        <v>189</v>
      </c>
      <c r="F41" s="5">
        <f t="shared" si="1"/>
        <v>20000</v>
      </c>
      <c r="G41" s="10">
        <v>20000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/>
    </row>
  </sheetData>
  <sheetProtection/>
  <mergeCells count="3">
    <mergeCell ref="S1:U1"/>
    <mergeCell ref="S3:U3"/>
    <mergeCell ref="A2:U2"/>
  </mergeCells>
  <printOptions/>
  <pageMargins left="0.7874015748031497" right="0" top="0.5905511811023623" bottom="0.7874015748031497" header="0.5118110236220472" footer="0.5118110236220472"/>
  <pageSetup horizontalDpi="600" verticalDpi="600" orientation="landscape" paperSize="8" scale="9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S51"/>
  <sheetViews>
    <sheetView zoomScalePageLayoutView="0" workbookViewId="0" topLeftCell="C1">
      <selection activeCell="E24" sqref="E24"/>
    </sheetView>
  </sheetViews>
  <sheetFormatPr defaultColWidth="9.00390625" defaultRowHeight="14.25"/>
  <cols>
    <col min="2" max="2" width="5.25390625" style="0" customWidth="1"/>
    <col min="3" max="3" width="4.75390625" style="0" customWidth="1"/>
    <col min="4" max="4" width="5.00390625" style="0" customWidth="1"/>
    <col min="5" max="5" width="37.50390625" style="0" customWidth="1"/>
    <col min="12" max="12" width="8.75390625" style="0" customWidth="1"/>
    <col min="14" max="14" width="10.625" style="0" customWidth="1"/>
    <col min="15" max="15" width="8.125" style="0" customWidth="1"/>
    <col min="16" max="16" width="7.625" style="0" customWidth="1"/>
    <col min="17" max="17" width="7.25390625" style="0" customWidth="1"/>
    <col min="18" max="18" width="11.625" style="0" bestFit="1" customWidth="1"/>
  </cols>
  <sheetData>
    <row r="1" spans="17:19" ht="14.25">
      <c r="Q1" s="76" t="s">
        <v>190</v>
      </c>
      <c r="R1" s="76"/>
      <c r="S1" s="76"/>
    </row>
    <row r="2" spans="1:19" ht="31.5" customHeight="1">
      <c r="A2" s="74" t="s">
        <v>176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7:19" ht="14.25">
      <c r="Q3" s="77" t="s">
        <v>3</v>
      </c>
      <c r="R3" s="77"/>
      <c r="S3" s="77"/>
    </row>
    <row r="4" spans="1:19" ht="14.25">
      <c r="A4" s="5" t="s">
        <v>72</v>
      </c>
      <c r="B4" s="5" t="s">
        <v>110</v>
      </c>
      <c r="C4" s="5"/>
      <c r="D4" s="5"/>
      <c r="E4" s="44" t="s">
        <v>153</v>
      </c>
      <c r="F4" s="44" t="s">
        <v>94</v>
      </c>
      <c r="G4" s="44" t="s">
        <v>145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27">
      <c r="A5" s="5"/>
      <c r="B5" s="5" t="s">
        <v>112</v>
      </c>
      <c r="C5" s="5" t="s">
        <v>113</v>
      </c>
      <c r="D5" s="5" t="s">
        <v>114</v>
      </c>
      <c r="E5" s="44"/>
      <c r="F5" s="44"/>
      <c r="G5" s="44" t="s">
        <v>191</v>
      </c>
      <c r="H5" s="44" t="s">
        <v>192</v>
      </c>
      <c r="I5" s="9" t="s">
        <v>193</v>
      </c>
      <c r="J5" s="44" t="s">
        <v>194</v>
      </c>
      <c r="K5" s="44" t="s">
        <v>195</v>
      </c>
      <c r="L5" s="9" t="s">
        <v>196</v>
      </c>
      <c r="M5" s="9" t="s">
        <v>197</v>
      </c>
      <c r="N5" s="9" t="s">
        <v>198</v>
      </c>
      <c r="O5" s="44" t="s">
        <v>199</v>
      </c>
      <c r="P5" s="44" t="s">
        <v>200</v>
      </c>
      <c r="Q5" s="44" t="s">
        <v>201</v>
      </c>
      <c r="R5" s="44" t="s">
        <v>202</v>
      </c>
      <c r="S5" s="44" t="s">
        <v>159</v>
      </c>
    </row>
    <row r="6" spans="1:19" ht="14.25">
      <c r="A6" s="5"/>
      <c r="B6" s="5"/>
      <c r="C6" s="5"/>
      <c r="D6" s="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4.25">
      <c r="A7" s="5" t="s">
        <v>93</v>
      </c>
      <c r="B7" s="5" t="s">
        <v>93</v>
      </c>
      <c r="C7" s="5" t="s">
        <v>93</v>
      </c>
      <c r="D7" s="5" t="s">
        <v>93</v>
      </c>
      <c r="E7" s="5" t="s">
        <v>93</v>
      </c>
      <c r="F7" s="5">
        <v>1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</row>
    <row r="8" spans="1:19" ht="18" customHeight="1">
      <c r="A8" s="5"/>
      <c r="B8" s="5"/>
      <c r="C8" s="5"/>
      <c r="D8" s="5"/>
      <c r="E8" s="5" t="s">
        <v>94</v>
      </c>
      <c r="F8" s="5">
        <f>SUM(F9)</f>
        <v>5148573</v>
      </c>
      <c r="G8" s="5">
        <f aca="true" t="shared" si="0" ref="G8:S8">SUM(G9)</f>
        <v>3117684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19584</v>
      </c>
      <c r="M8" s="5">
        <f t="shared" si="0"/>
        <v>0</v>
      </c>
      <c r="N8" s="5">
        <f t="shared" si="0"/>
        <v>874558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46">
        <f t="shared" si="0"/>
        <v>819347</v>
      </c>
      <c r="S8" s="5">
        <f t="shared" si="0"/>
        <v>317400</v>
      </c>
    </row>
    <row r="9" spans="1:19" ht="18" customHeight="1">
      <c r="A9" s="5"/>
      <c r="B9" s="5"/>
      <c r="C9" s="5"/>
      <c r="D9" s="5"/>
      <c r="E9" s="5" t="s">
        <v>77</v>
      </c>
      <c r="F9" s="5">
        <f aca="true" t="shared" si="1" ref="F9:S9">F10+F17+F22+F25+F28+F30+F32+F34+F36+F38+F40+F42+F44+F46+F48+F50</f>
        <v>5148573</v>
      </c>
      <c r="G9" s="5">
        <f t="shared" si="1"/>
        <v>3117684</v>
      </c>
      <c r="H9" s="5">
        <f t="shared" si="1"/>
        <v>0</v>
      </c>
      <c r="I9" s="5">
        <f t="shared" si="1"/>
        <v>0</v>
      </c>
      <c r="J9" s="5">
        <f t="shared" si="1"/>
        <v>0</v>
      </c>
      <c r="K9" s="5">
        <f t="shared" si="1"/>
        <v>0</v>
      </c>
      <c r="L9" s="5">
        <f t="shared" si="1"/>
        <v>19584</v>
      </c>
      <c r="M9" s="5">
        <f t="shared" si="1"/>
        <v>0</v>
      </c>
      <c r="N9" s="5">
        <f t="shared" si="1"/>
        <v>874558</v>
      </c>
      <c r="O9" s="5">
        <f t="shared" si="1"/>
        <v>0</v>
      </c>
      <c r="P9" s="5">
        <f t="shared" si="1"/>
        <v>0</v>
      </c>
      <c r="Q9" s="5">
        <f t="shared" si="1"/>
        <v>0</v>
      </c>
      <c r="R9" s="46">
        <f t="shared" si="1"/>
        <v>819347</v>
      </c>
      <c r="S9" s="5">
        <f t="shared" si="1"/>
        <v>317400</v>
      </c>
    </row>
    <row r="10" spans="1:19" ht="18" customHeight="1">
      <c r="A10" s="5">
        <v>607001</v>
      </c>
      <c r="B10" s="5"/>
      <c r="C10" s="5"/>
      <c r="D10" s="5"/>
      <c r="E10" s="5" t="s">
        <v>280</v>
      </c>
      <c r="F10" s="5">
        <f aca="true" t="shared" si="2" ref="F10:S10">SUM(F11:F16)</f>
        <v>1520723</v>
      </c>
      <c r="G10" s="5">
        <f t="shared" si="2"/>
        <v>284364</v>
      </c>
      <c r="H10" s="5">
        <f t="shared" si="2"/>
        <v>0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5">
        <f t="shared" si="2"/>
        <v>16320</v>
      </c>
      <c r="M10" s="5">
        <f t="shared" si="2"/>
        <v>0</v>
      </c>
      <c r="N10" s="5">
        <f t="shared" si="2"/>
        <v>467980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434659</v>
      </c>
      <c r="S10" s="5">
        <f t="shared" si="2"/>
        <v>317400</v>
      </c>
    </row>
    <row r="11" spans="1:19" ht="18" customHeight="1">
      <c r="A11" s="5">
        <v>607001</v>
      </c>
      <c r="B11" s="5" t="s">
        <v>125</v>
      </c>
      <c r="C11" s="5" t="s">
        <v>126</v>
      </c>
      <c r="D11" s="5" t="s">
        <v>116</v>
      </c>
      <c r="E11" s="5" t="s">
        <v>353</v>
      </c>
      <c r="F11" s="5">
        <f>SUM(G11:S11)</f>
        <v>284364</v>
      </c>
      <c r="G11" s="10">
        <v>284364</v>
      </c>
      <c r="H11" s="10"/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ht="18" customHeight="1">
      <c r="A12" s="5">
        <v>607001</v>
      </c>
      <c r="B12" s="5" t="s">
        <v>125</v>
      </c>
      <c r="C12" s="5" t="s">
        <v>127</v>
      </c>
      <c r="D12" s="5" t="s">
        <v>119</v>
      </c>
      <c r="E12" s="5" t="s">
        <v>203</v>
      </c>
      <c r="F12" s="5">
        <f aca="true" t="shared" si="3" ref="F12:F51">SUM(G12:S12)</f>
        <v>16320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16320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ht="18" customHeight="1">
      <c r="A13" s="5">
        <v>607001</v>
      </c>
      <c r="B13" s="5" t="s">
        <v>128</v>
      </c>
      <c r="C13" s="45">
        <v>11</v>
      </c>
      <c r="D13" s="5" t="s">
        <v>118</v>
      </c>
      <c r="E13" s="5" t="s">
        <v>204</v>
      </c>
      <c r="F13" s="5">
        <f t="shared" si="3"/>
        <v>467980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467980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1:19" ht="18" customHeight="1">
      <c r="A14" s="5">
        <v>607001</v>
      </c>
      <c r="B14" s="5" t="s">
        <v>131</v>
      </c>
      <c r="C14" s="5" t="s">
        <v>126</v>
      </c>
      <c r="D14" s="5" t="s">
        <v>116</v>
      </c>
      <c r="E14" s="5" t="s">
        <v>205</v>
      </c>
      <c r="F14" s="5">
        <f t="shared" si="3"/>
        <v>192000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/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192000</v>
      </c>
    </row>
    <row r="15" spans="1:19" ht="18" customHeight="1">
      <c r="A15" s="5">
        <v>607001</v>
      </c>
      <c r="B15" s="5" t="s">
        <v>132</v>
      </c>
      <c r="C15" s="5" t="s">
        <v>129</v>
      </c>
      <c r="D15" s="5" t="s">
        <v>126</v>
      </c>
      <c r="E15" s="5" t="s">
        <v>356</v>
      </c>
      <c r="F15" s="5">
        <f t="shared" si="3"/>
        <v>125400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125400</v>
      </c>
    </row>
    <row r="16" spans="1:19" ht="18" customHeight="1">
      <c r="A16" s="5">
        <v>607001</v>
      </c>
      <c r="B16" s="5" t="s">
        <v>135</v>
      </c>
      <c r="C16" s="5" t="s">
        <v>122</v>
      </c>
      <c r="D16" s="5" t="s">
        <v>116</v>
      </c>
      <c r="E16" s="5" t="s">
        <v>206</v>
      </c>
      <c r="F16" s="53">
        <f t="shared" si="3"/>
        <v>434659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434659</v>
      </c>
      <c r="S16" s="10">
        <v>0</v>
      </c>
    </row>
    <row r="17" spans="1:19" ht="18" customHeight="1">
      <c r="A17" s="5">
        <v>607002</v>
      </c>
      <c r="B17" s="5"/>
      <c r="C17" s="5"/>
      <c r="D17" s="5"/>
      <c r="E17" s="5" t="s">
        <v>281</v>
      </c>
      <c r="F17" s="53">
        <f t="shared" si="3"/>
        <v>226470</v>
      </c>
      <c r="G17" s="5">
        <f>SUM(G18:G21)</f>
        <v>0</v>
      </c>
      <c r="H17" s="5">
        <f aca="true" t="shared" si="4" ref="H17:S17">SUM(H18:H21)</f>
        <v>0</v>
      </c>
      <c r="I17" s="5">
        <f t="shared" si="4"/>
        <v>0</v>
      </c>
      <c r="J17" s="5">
        <f t="shared" si="4"/>
        <v>0</v>
      </c>
      <c r="K17" s="5">
        <f t="shared" si="4"/>
        <v>0</v>
      </c>
      <c r="L17" s="5">
        <f t="shared" si="4"/>
        <v>3264</v>
      </c>
      <c r="M17" s="5">
        <f t="shared" si="4"/>
        <v>0</v>
      </c>
      <c r="N17" s="5">
        <f t="shared" si="4"/>
        <v>117175</v>
      </c>
      <c r="O17" s="5">
        <f t="shared" si="4"/>
        <v>0</v>
      </c>
      <c r="P17" s="5">
        <f t="shared" si="4"/>
        <v>0</v>
      </c>
      <c r="Q17" s="5">
        <f t="shared" si="4"/>
        <v>0</v>
      </c>
      <c r="R17" s="5">
        <f t="shared" si="4"/>
        <v>106031</v>
      </c>
      <c r="S17" s="5">
        <f t="shared" si="4"/>
        <v>0</v>
      </c>
    </row>
    <row r="18" spans="1:19" ht="18" customHeight="1">
      <c r="A18" s="5">
        <v>607002</v>
      </c>
      <c r="B18" s="5" t="s">
        <v>125</v>
      </c>
      <c r="C18" s="5" t="s">
        <v>126</v>
      </c>
      <c r="D18" s="5" t="s">
        <v>116</v>
      </c>
      <c r="E18" s="5" t="s">
        <v>353</v>
      </c>
      <c r="F18" s="53">
        <f t="shared" si="3"/>
        <v>0</v>
      </c>
      <c r="G18" s="10">
        <v>0</v>
      </c>
      <c r="H18" s="10"/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</row>
    <row r="19" spans="1:19" ht="18" customHeight="1">
      <c r="A19" s="5">
        <v>607002</v>
      </c>
      <c r="B19" s="5" t="s">
        <v>125</v>
      </c>
      <c r="C19" s="5" t="s">
        <v>127</v>
      </c>
      <c r="D19" s="5" t="s">
        <v>119</v>
      </c>
      <c r="E19" s="5" t="s">
        <v>203</v>
      </c>
      <c r="F19" s="53">
        <f t="shared" si="3"/>
        <v>3264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3264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1:19" ht="18" customHeight="1">
      <c r="A20" s="5">
        <v>607002</v>
      </c>
      <c r="B20" s="5" t="s">
        <v>128</v>
      </c>
      <c r="C20" s="45">
        <v>11</v>
      </c>
      <c r="D20" s="5" t="s">
        <v>118</v>
      </c>
      <c r="E20" s="5" t="s">
        <v>204</v>
      </c>
      <c r="F20" s="53">
        <f t="shared" si="3"/>
        <v>117175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117175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</row>
    <row r="21" spans="1:19" ht="18" customHeight="1">
      <c r="A21" s="5">
        <v>607002</v>
      </c>
      <c r="B21" s="5" t="s">
        <v>135</v>
      </c>
      <c r="C21" s="5" t="s">
        <v>122</v>
      </c>
      <c r="D21" s="5" t="s">
        <v>116</v>
      </c>
      <c r="E21" s="5" t="s">
        <v>206</v>
      </c>
      <c r="F21" s="53">
        <f t="shared" si="3"/>
        <v>106031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3">
        <v>106031</v>
      </c>
      <c r="S21" s="10">
        <v>0</v>
      </c>
    </row>
    <row r="22" spans="1:19" ht="18" customHeight="1">
      <c r="A22" s="5">
        <v>607003</v>
      </c>
      <c r="B22" s="5"/>
      <c r="C22" s="5"/>
      <c r="D22" s="5"/>
      <c r="E22" s="5" t="s">
        <v>149</v>
      </c>
      <c r="F22" s="53">
        <f t="shared" si="3"/>
        <v>198443</v>
      </c>
      <c r="G22" s="5">
        <f>SUM(G23:G24)</f>
        <v>0</v>
      </c>
      <c r="H22" s="5">
        <f aca="true" t="shared" si="5" ref="H22:S22">SUM(H23:H24)</f>
        <v>0</v>
      </c>
      <c r="I22" s="5">
        <f t="shared" si="5"/>
        <v>0</v>
      </c>
      <c r="J22" s="5">
        <f t="shared" si="5"/>
        <v>0</v>
      </c>
      <c r="K22" s="5">
        <f t="shared" si="5"/>
        <v>0</v>
      </c>
      <c r="L22" s="5">
        <f t="shared" si="5"/>
        <v>0</v>
      </c>
      <c r="M22" s="5">
        <f t="shared" si="5"/>
        <v>0</v>
      </c>
      <c r="N22" s="5">
        <f t="shared" si="5"/>
        <v>104980</v>
      </c>
      <c r="O22" s="5">
        <f t="shared" si="5"/>
        <v>0</v>
      </c>
      <c r="P22" s="5">
        <f t="shared" si="5"/>
        <v>0</v>
      </c>
      <c r="Q22" s="5">
        <f t="shared" si="5"/>
        <v>0</v>
      </c>
      <c r="R22" s="5">
        <f t="shared" si="5"/>
        <v>93463</v>
      </c>
      <c r="S22" s="5">
        <f t="shared" si="5"/>
        <v>0</v>
      </c>
    </row>
    <row r="23" spans="1:19" ht="18" customHeight="1">
      <c r="A23" s="5">
        <v>607003</v>
      </c>
      <c r="B23" s="5" t="s">
        <v>135</v>
      </c>
      <c r="C23" s="5" t="s">
        <v>122</v>
      </c>
      <c r="D23" s="5" t="s">
        <v>116</v>
      </c>
      <c r="E23" s="5" t="s">
        <v>206</v>
      </c>
      <c r="F23" s="53">
        <f t="shared" si="3"/>
        <v>93463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93463</v>
      </c>
      <c r="S23" s="10">
        <v>0</v>
      </c>
    </row>
    <row r="24" spans="1:19" ht="18" customHeight="1">
      <c r="A24" s="5"/>
      <c r="B24" s="5" t="s">
        <v>128</v>
      </c>
      <c r="C24" s="45">
        <v>11</v>
      </c>
      <c r="D24" s="5" t="s">
        <v>118</v>
      </c>
      <c r="E24" s="5" t="s">
        <v>204</v>
      </c>
      <c r="F24" s="53">
        <f t="shared" si="3"/>
        <v>104980</v>
      </c>
      <c r="G24" s="10"/>
      <c r="H24" s="10"/>
      <c r="I24" s="10"/>
      <c r="J24" s="10"/>
      <c r="K24" s="10"/>
      <c r="L24" s="10"/>
      <c r="M24" s="10"/>
      <c r="N24" s="10">
        <v>104980</v>
      </c>
      <c r="O24" s="10"/>
      <c r="P24" s="10"/>
      <c r="Q24" s="10"/>
      <c r="R24" s="10"/>
      <c r="S24" s="10"/>
    </row>
    <row r="25" spans="1:19" ht="18" customHeight="1">
      <c r="A25" s="5">
        <v>607004</v>
      </c>
      <c r="B25" s="5"/>
      <c r="C25" s="5"/>
      <c r="D25" s="5"/>
      <c r="E25" s="5" t="s">
        <v>150</v>
      </c>
      <c r="F25" s="53">
        <f t="shared" si="3"/>
        <v>369617</v>
      </c>
      <c r="G25" s="5">
        <f aca="true" t="shared" si="6" ref="G25:S25">SUM(G27)</f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  <c r="K25" s="5">
        <f t="shared" si="6"/>
        <v>0</v>
      </c>
      <c r="L25" s="5">
        <f t="shared" si="6"/>
        <v>0</v>
      </c>
      <c r="M25" s="5">
        <f t="shared" si="6"/>
        <v>0</v>
      </c>
      <c r="N25" s="5">
        <f>SUM(N27+N26)</f>
        <v>184423</v>
      </c>
      <c r="O25" s="5">
        <f t="shared" si="6"/>
        <v>0</v>
      </c>
      <c r="P25" s="5">
        <f t="shared" si="6"/>
        <v>0</v>
      </c>
      <c r="Q25" s="5">
        <f t="shared" si="6"/>
        <v>0</v>
      </c>
      <c r="R25" s="5">
        <f t="shared" si="6"/>
        <v>185194</v>
      </c>
      <c r="S25" s="5">
        <f t="shared" si="6"/>
        <v>0</v>
      </c>
    </row>
    <row r="26" spans="1:19" ht="18" customHeight="1">
      <c r="A26" s="5">
        <v>607004</v>
      </c>
      <c r="B26" s="5" t="s">
        <v>128</v>
      </c>
      <c r="C26" s="45">
        <v>11</v>
      </c>
      <c r="D26" s="5" t="s">
        <v>118</v>
      </c>
      <c r="E26" s="5" t="s">
        <v>204</v>
      </c>
      <c r="F26" s="53">
        <f t="shared" si="3"/>
        <v>184423</v>
      </c>
      <c r="G26" s="58"/>
      <c r="H26" s="58"/>
      <c r="I26" s="58"/>
      <c r="J26" s="58"/>
      <c r="K26" s="58"/>
      <c r="L26" s="58"/>
      <c r="M26" s="58"/>
      <c r="N26" s="58">
        <v>184423</v>
      </c>
      <c r="O26" s="58"/>
      <c r="P26" s="58"/>
      <c r="Q26" s="58"/>
      <c r="R26" s="58"/>
      <c r="S26" s="58"/>
    </row>
    <row r="27" spans="1:19" ht="18" customHeight="1">
      <c r="A27" s="5">
        <v>607004</v>
      </c>
      <c r="B27" s="5" t="s">
        <v>135</v>
      </c>
      <c r="C27" s="5" t="s">
        <v>122</v>
      </c>
      <c r="D27" s="5" t="s">
        <v>116</v>
      </c>
      <c r="E27" s="5" t="s">
        <v>206</v>
      </c>
      <c r="F27" s="53">
        <f t="shared" si="3"/>
        <v>185194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185194</v>
      </c>
      <c r="S27" s="10">
        <v>0</v>
      </c>
    </row>
    <row r="28" spans="1:19" ht="18" customHeight="1">
      <c r="A28" s="5">
        <v>607005</v>
      </c>
      <c r="B28" s="5"/>
      <c r="C28" s="5"/>
      <c r="D28" s="5"/>
      <c r="E28" s="5" t="s">
        <v>295</v>
      </c>
      <c r="F28" s="5">
        <f t="shared" si="3"/>
        <v>261060</v>
      </c>
      <c r="G28" s="5">
        <f aca="true" t="shared" si="7" ref="G28:S28">SUM(G29)</f>
        <v>261060</v>
      </c>
      <c r="H28" s="5">
        <f t="shared" si="7"/>
        <v>0</v>
      </c>
      <c r="I28" s="5">
        <f t="shared" si="7"/>
        <v>0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5">
        <f t="shared" si="7"/>
        <v>0</v>
      </c>
      <c r="O28" s="5">
        <f t="shared" si="7"/>
        <v>0</v>
      </c>
      <c r="P28" s="5">
        <f t="shared" si="7"/>
        <v>0</v>
      </c>
      <c r="Q28" s="5">
        <f t="shared" si="7"/>
        <v>0</v>
      </c>
      <c r="R28" s="5">
        <f t="shared" si="7"/>
        <v>0</v>
      </c>
      <c r="S28" s="5">
        <f t="shared" si="7"/>
        <v>0</v>
      </c>
    </row>
    <row r="29" spans="1:19" ht="18" customHeight="1">
      <c r="A29" s="5">
        <v>607005</v>
      </c>
      <c r="B29" s="5" t="s">
        <v>132</v>
      </c>
      <c r="C29" s="5" t="s">
        <v>129</v>
      </c>
      <c r="D29" s="5" t="s">
        <v>126</v>
      </c>
      <c r="E29" s="5" t="s">
        <v>189</v>
      </c>
      <c r="F29" s="5">
        <f t="shared" si="3"/>
        <v>261060</v>
      </c>
      <c r="G29" s="10">
        <v>261060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/>
    </row>
    <row r="30" spans="1:19" ht="18" customHeight="1">
      <c r="A30" s="5">
        <v>607006</v>
      </c>
      <c r="B30" s="5"/>
      <c r="C30" s="5"/>
      <c r="D30" s="5"/>
      <c r="E30" s="5" t="s">
        <v>301</v>
      </c>
      <c r="F30" s="5">
        <f t="shared" si="3"/>
        <v>274480</v>
      </c>
      <c r="G30" s="5">
        <f aca="true" t="shared" si="8" ref="G30:S30">SUM(G31)</f>
        <v>274480</v>
      </c>
      <c r="H30" s="5">
        <f t="shared" si="8"/>
        <v>0</v>
      </c>
      <c r="I30" s="5">
        <f t="shared" si="8"/>
        <v>0</v>
      </c>
      <c r="J30" s="5">
        <f t="shared" si="8"/>
        <v>0</v>
      </c>
      <c r="K30" s="5">
        <f t="shared" si="8"/>
        <v>0</v>
      </c>
      <c r="L30" s="5">
        <f t="shared" si="8"/>
        <v>0</v>
      </c>
      <c r="M30" s="5">
        <f t="shared" si="8"/>
        <v>0</v>
      </c>
      <c r="N30" s="5">
        <f t="shared" si="8"/>
        <v>0</v>
      </c>
      <c r="O30" s="5">
        <f t="shared" si="8"/>
        <v>0</v>
      </c>
      <c r="P30" s="5">
        <f t="shared" si="8"/>
        <v>0</v>
      </c>
      <c r="Q30" s="5">
        <f t="shared" si="8"/>
        <v>0</v>
      </c>
      <c r="R30" s="5">
        <f t="shared" si="8"/>
        <v>0</v>
      </c>
      <c r="S30" s="5">
        <f t="shared" si="8"/>
        <v>0</v>
      </c>
    </row>
    <row r="31" spans="1:19" ht="18" customHeight="1">
      <c r="A31" s="5">
        <v>607006</v>
      </c>
      <c r="B31" s="5" t="s">
        <v>132</v>
      </c>
      <c r="C31" s="5" t="s">
        <v>129</v>
      </c>
      <c r="D31" s="5" t="s">
        <v>126</v>
      </c>
      <c r="E31" s="5" t="s">
        <v>189</v>
      </c>
      <c r="F31" s="5">
        <f t="shared" si="3"/>
        <v>274480</v>
      </c>
      <c r="G31" s="10">
        <v>274480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/>
    </row>
    <row r="32" spans="1:19" ht="18" customHeight="1">
      <c r="A32" s="5">
        <v>607007</v>
      </c>
      <c r="B32" s="5"/>
      <c r="C32" s="5"/>
      <c r="D32" s="5"/>
      <c r="E32" s="5" t="s">
        <v>303</v>
      </c>
      <c r="F32" s="5">
        <f t="shared" si="3"/>
        <v>317980</v>
      </c>
      <c r="G32" s="5">
        <f aca="true" t="shared" si="9" ref="G32:S32">SUM(G33)</f>
        <v>317980</v>
      </c>
      <c r="H32" s="5">
        <f t="shared" si="9"/>
        <v>0</v>
      </c>
      <c r="I32" s="5">
        <f t="shared" si="9"/>
        <v>0</v>
      </c>
      <c r="J32" s="5">
        <f t="shared" si="9"/>
        <v>0</v>
      </c>
      <c r="K32" s="5">
        <f t="shared" si="9"/>
        <v>0</v>
      </c>
      <c r="L32" s="5">
        <f t="shared" si="9"/>
        <v>0</v>
      </c>
      <c r="M32" s="5">
        <f t="shared" si="9"/>
        <v>0</v>
      </c>
      <c r="N32" s="5">
        <f t="shared" si="9"/>
        <v>0</v>
      </c>
      <c r="O32" s="5">
        <f t="shared" si="9"/>
        <v>0</v>
      </c>
      <c r="P32" s="5">
        <f t="shared" si="9"/>
        <v>0</v>
      </c>
      <c r="Q32" s="5">
        <f t="shared" si="9"/>
        <v>0</v>
      </c>
      <c r="R32" s="5">
        <f t="shared" si="9"/>
        <v>0</v>
      </c>
      <c r="S32" s="5">
        <f t="shared" si="9"/>
        <v>0</v>
      </c>
    </row>
    <row r="33" spans="1:19" ht="18" customHeight="1">
      <c r="A33" s="5">
        <v>607007</v>
      </c>
      <c r="B33" s="5" t="s">
        <v>132</v>
      </c>
      <c r="C33" s="5" t="s">
        <v>129</v>
      </c>
      <c r="D33" s="5" t="s">
        <v>126</v>
      </c>
      <c r="E33" s="5" t="s">
        <v>189</v>
      </c>
      <c r="F33" s="5">
        <f t="shared" si="3"/>
        <v>317980</v>
      </c>
      <c r="G33" s="10">
        <v>317980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/>
    </row>
    <row r="34" spans="1:19" ht="18" customHeight="1">
      <c r="A34" s="5">
        <v>607008</v>
      </c>
      <c r="B34" s="5"/>
      <c r="C34" s="5"/>
      <c r="D34" s="5"/>
      <c r="E34" s="5" t="s">
        <v>305</v>
      </c>
      <c r="F34" s="5">
        <f t="shared" si="3"/>
        <v>266680</v>
      </c>
      <c r="G34" s="5">
        <f aca="true" t="shared" si="10" ref="G34:S34">SUM(G35)</f>
        <v>266680</v>
      </c>
      <c r="H34" s="5">
        <f t="shared" si="10"/>
        <v>0</v>
      </c>
      <c r="I34" s="5">
        <f t="shared" si="10"/>
        <v>0</v>
      </c>
      <c r="J34" s="5">
        <f t="shared" si="10"/>
        <v>0</v>
      </c>
      <c r="K34" s="5">
        <f t="shared" si="10"/>
        <v>0</v>
      </c>
      <c r="L34" s="5">
        <f t="shared" si="10"/>
        <v>0</v>
      </c>
      <c r="M34" s="5">
        <f t="shared" si="10"/>
        <v>0</v>
      </c>
      <c r="N34" s="5">
        <f t="shared" si="10"/>
        <v>0</v>
      </c>
      <c r="O34" s="5">
        <f t="shared" si="10"/>
        <v>0</v>
      </c>
      <c r="P34" s="5">
        <f t="shared" si="10"/>
        <v>0</v>
      </c>
      <c r="Q34" s="5">
        <f t="shared" si="10"/>
        <v>0</v>
      </c>
      <c r="R34" s="5">
        <f t="shared" si="10"/>
        <v>0</v>
      </c>
      <c r="S34" s="5">
        <f t="shared" si="10"/>
        <v>0</v>
      </c>
    </row>
    <row r="35" spans="1:19" ht="18" customHeight="1">
      <c r="A35" s="5">
        <v>607008</v>
      </c>
      <c r="B35" s="5" t="s">
        <v>132</v>
      </c>
      <c r="C35" s="5" t="s">
        <v>129</v>
      </c>
      <c r="D35" s="5" t="s">
        <v>126</v>
      </c>
      <c r="E35" s="5" t="s">
        <v>189</v>
      </c>
      <c r="F35" s="5">
        <f t="shared" si="3"/>
        <v>266680</v>
      </c>
      <c r="G35" s="10">
        <v>266680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/>
    </row>
    <row r="36" spans="1:19" ht="18" customHeight="1">
      <c r="A36" s="5">
        <v>607009</v>
      </c>
      <c r="B36" s="5"/>
      <c r="C36" s="5"/>
      <c r="D36" s="5"/>
      <c r="E36" s="5" t="s">
        <v>307</v>
      </c>
      <c r="F36" s="5">
        <f t="shared" si="3"/>
        <v>222040</v>
      </c>
      <c r="G36" s="5">
        <f aca="true" t="shared" si="11" ref="G36:S36">SUM(G37)</f>
        <v>222040</v>
      </c>
      <c r="H36" s="5">
        <f t="shared" si="11"/>
        <v>0</v>
      </c>
      <c r="I36" s="5">
        <f t="shared" si="11"/>
        <v>0</v>
      </c>
      <c r="J36" s="5">
        <f t="shared" si="11"/>
        <v>0</v>
      </c>
      <c r="K36" s="5">
        <f t="shared" si="11"/>
        <v>0</v>
      </c>
      <c r="L36" s="5">
        <f t="shared" si="11"/>
        <v>0</v>
      </c>
      <c r="M36" s="5">
        <f t="shared" si="11"/>
        <v>0</v>
      </c>
      <c r="N36" s="5">
        <f t="shared" si="11"/>
        <v>0</v>
      </c>
      <c r="O36" s="5">
        <f t="shared" si="11"/>
        <v>0</v>
      </c>
      <c r="P36" s="5">
        <f t="shared" si="11"/>
        <v>0</v>
      </c>
      <c r="Q36" s="5">
        <f t="shared" si="11"/>
        <v>0</v>
      </c>
      <c r="R36" s="5">
        <f t="shared" si="11"/>
        <v>0</v>
      </c>
      <c r="S36" s="5">
        <f t="shared" si="11"/>
        <v>0</v>
      </c>
    </row>
    <row r="37" spans="1:19" ht="18" customHeight="1">
      <c r="A37" s="5">
        <v>607009</v>
      </c>
      <c r="B37" s="5" t="s">
        <v>132</v>
      </c>
      <c r="C37" s="5" t="s">
        <v>129</v>
      </c>
      <c r="D37" s="5" t="s">
        <v>126</v>
      </c>
      <c r="E37" s="5" t="s">
        <v>189</v>
      </c>
      <c r="F37" s="5">
        <f t="shared" si="3"/>
        <v>222040</v>
      </c>
      <c r="G37" s="10">
        <v>222040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/>
    </row>
    <row r="38" spans="1:19" ht="18" customHeight="1">
      <c r="A38" s="5">
        <v>607010</v>
      </c>
      <c r="B38" s="5"/>
      <c r="C38" s="5"/>
      <c r="D38" s="5"/>
      <c r="E38" s="5" t="s">
        <v>309</v>
      </c>
      <c r="F38" s="5">
        <f t="shared" si="3"/>
        <v>269860</v>
      </c>
      <c r="G38" s="5">
        <f aca="true" t="shared" si="12" ref="G38:S38">SUM(G39)</f>
        <v>269860</v>
      </c>
      <c r="H38" s="5">
        <f t="shared" si="12"/>
        <v>0</v>
      </c>
      <c r="I38" s="5">
        <f t="shared" si="12"/>
        <v>0</v>
      </c>
      <c r="J38" s="5">
        <f t="shared" si="12"/>
        <v>0</v>
      </c>
      <c r="K38" s="5">
        <f t="shared" si="12"/>
        <v>0</v>
      </c>
      <c r="L38" s="5">
        <f t="shared" si="12"/>
        <v>0</v>
      </c>
      <c r="M38" s="5">
        <f t="shared" si="12"/>
        <v>0</v>
      </c>
      <c r="N38" s="5">
        <f t="shared" si="12"/>
        <v>0</v>
      </c>
      <c r="O38" s="5">
        <f t="shared" si="12"/>
        <v>0</v>
      </c>
      <c r="P38" s="5">
        <f t="shared" si="12"/>
        <v>0</v>
      </c>
      <c r="Q38" s="5">
        <f t="shared" si="12"/>
        <v>0</v>
      </c>
      <c r="R38" s="5">
        <f t="shared" si="12"/>
        <v>0</v>
      </c>
      <c r="S38" s="5">
        <f t="shared" si="12"/>
        <v>0</v>
      </c>
    </row>
    <row r="39" spans="1:19" ht="18" customHeight="1">
      <c r="A39" s="5">
        <v>607010</v>
      </c>
      <c r="B39" s="5" t="s">
        <v>132</v>
      </c>
      <c r="C39" s="5" t="s">
        <v>129</v>
      </c>
      <c r="D39" s="5" t="s">
        <v>126</v>
      </c>
      <c r="E39" s="5" t="s">
        <v>189</v>
      </c>
      <c r="F39" s="5">
        <f t="shared" si="3"/>
        <v>269860</v>
      </c>
      <c r="G39" s="10">
        <v>269860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/>
    </row>
    <row r="40" spans="1:19" ht="18" customHeight="1">
      <c r="A40" s="14">
        <v>607011</v>
      </c>
      <c r="B40" s="5"/>
      <c r="C40" s="5"/>
      <c r="D40" s="5"/>
      <c r="E40" s="5" t="s">
        <v>311</v>
      </c>
      <c r="F40" s="5">
        <f t="shared" si="3"/>
        <v>223440</v>
      </c>
      <c r="G40" s="5">
        <f aca="true" t="shared" si="13" ref="G40:S40">SUM(G41)</f>
        <v>223440</v>
      </c>
      <c r="H40" s="5">
        <f t="shared" si="13"/>
        <v>0</v>
      </c>
      <c r="I40" s="5">
        <f t="shared" si="13"/>
        <v>0</v>
      </c>
      <c r="J40" s="5">
        <f t="shared" si="13"/>
        <v>0</v>
      </c>
      <c r="K40" s="5">
        <f t="shared" si="13"/>
        <v>0</v>
      </c>
      <c r="L40" s="5">
        <f t="shared" si="13"/>
        <v>0</v>
      </c>
      <c r="M40" s="5">
        <f t="shared" si="13"/>
        <v>0</v>
      </c>
      <c r="N40" s="5">
        <f t="shared" si="13"/>
        <v>0</v>
      </c>
      <c r="O40" s="5">
        <f t="shared" si="13"/>
        <v>0</v>
      </c>
      <c r="P40" s="5">
        <f t="shared" si="13"/>
        <v>0</v>
      </c>
      <c r="Q40" s="5">
        <f t="shared" si="13"/>
        <v>0</v>
      </c>
      <c r="R40" s="5">
        <f t="shared" si="13"/>
        <v>0</v>
      </c>
      <c r="S40" s="5">
        <f t="shared" si="13"/>
        <v>0</v>
      </c>
    </row>
    <row r="41" spans="1:19" ht="18" customHeight="1">
      <c r="A41" s="14">
        <v>607011</v>
      </c>
      <c r="B41" s="5" t="s">
        <v>132</v>
      </c>
      <c r="C41" s="5" t="s">
        <v>129</v>
      </c>
      <c r="D41" s="5" t="s">
        <v>126</v>
      </c>
      <c r="E41" s="5" t="s">
        <v>189</v>
      </c>
      <c r="F41" s="5">
        <f t="shared" si="3"/>
        <v>223440</v>
      </c>
      <c r="G41" s="10">
        <v>223440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/>
    </row>
    <row r="42" spans="1:19" ht="18" customHeight="1">
      <c r="A42" s="5">
        <v>607012</v>
      </c>
      <c r="B42" s="5"/>
      <c r="C42" s="5"/>
      <c r="D42" s="5"/>
      <c r="E42" s="5" t="s">
        <v>313</v>
      </c>
      <c r="F42" s="5">
        <f t="shared" si="3"/>
        <v>236400</v>
      </c>
      <c r="G42" s="5">
        <f aca="true" t="shared" si="14" ref="G42:S42">SUM(G43)</f>
        <v>236400</v>
      </c>
      <c r="H42" s="5">
        <f t="shared" si="14"/>
        <v>0</v>
      </c>
      <c r="I42" s="5">
        <f t="shared" si="14"/>
        <v>0</v>
      </c>
      <c r="J42" s="5">
        <f t="shared" si="14"/>
        <v>0</v>
      </c>
      <c r="K42" s="5">
        <f t="shared" si="14"/>
        <v>0</v>
      </c>
      <c r="L42" s="5">
        <f t="shared" si="14"/>
        <v>0</v>
      </c>
      <c r="M42" s="5">
        <f t="shared" si="14"/>
        <v>0</v>
      </c>
      <c r="N42" s="5">
        <f t="shared" si="14"/>
        <v>0</v>
      </c>
      <c r="O42" s="5">
        <f t="shared" si="14"/>
        <v>0</v>
      </c>
      <c r="P42" s="5">
        <f t="shared" si="14"/>
        <v>0</v>
      </c>
      <c r="Q42" s="5">
        <f t="shared" si="14"/>
        <v>0</v>
      </c>
      <c r="R42" s="5">
        <f t="shared" si="14"/>
        <v>0</v>
      </c>
      <c r="S42" s="5">
        <f t="shared" si="14"/>
        <v>0</v>
      </c>
    </row>
    <row r="43" spans="1:19" ht="18" customHeight="1">
      <c r="A43" s="5">
        <v>607012</v>
      </c>
      <c r="B43" s="5" t="s">
        <v>132</v>
      </c>
      <c r="C43" s="5" t="s">
        <v>129</v>
      </c>
      <c r="D43" s="5" t="s">
        <v>126</v>
      </c>
      <c r="E43" s="5" t="s">
        <v>189</v>
      </c>
      <c r="F43" s="5">
        <f t="shared" si="3"/>
        <v>236400</v>
      </c>
      <c r="G43" s="10">
        <v>236400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/>
    </row>
    <row r="44" spans="1:19" ht="18" customHeight="1">
      <c r="A44" s="5">
        <v>607013</v>
      </c>
      <c r="B44" s="5"/>
      <c r="C44" s="5"/>
      <c r="D44" s="5"/>
      <c r="E44" s="5" t="s">
        <v>315</v>
      </c>
      <c r="F44" s="5">
        <f t="shared" si="3"/>
        <v>247120</v>
      </c>
      <c r="G44" s="5">
        <f aca="true" t="shared" si="15" ref="G44:S44">SUM(G45)</f>
        <v>247120</v>
      </c>
      <c r="H44" s="5">
        <f t="shared" si="15"/>
        <v>0</v>
      </c>
      <c r="I44" s="5">
        <f t="shared" si="15"/>
        <v>0</v>
      </c>
      <c r="J44" s="5">
        <f t="shared" si="15"/>
        <v>0</v>
      </c>
      <c r="K44" s="5">
        <f t="shared" si="15"/>
        <v>0</v>
      </c>
      <c r="L44" s="5">
        <f t="shared" si="15"/>
        <v>0</v>
      </c>
      <c r="M44" s="5">
        <f t="shared" si="15"/>
        <v>0</v>
      </c>
      <c r="N44" s="5">
        <f t="shared" si="15"/>
        <v>0</v>
      </c>
      <c r="O44" s="5">
        <f t="shared" si="15"/>
        <v>0</v>
      </c>
      <c r="P44" s="5">
        <f t="shared" si="15"/>
        <v>0</v>
      </c>
      <c r="Q44" s="5">
        <f t="shared" si="15"/>
        <v>0</v>
      </c>
      <c r="R44" s="5">
        <f t="shared" si="15"/>
        <v>0</v>
      </c>
      <c r="S44" s="5">
        <f t="shared" si="15"/>
        <v>0</v>
      </c>
    </row>
    <row r="45" spans="1:19" ht="18" customHeight="1">
      <c r="A45" s="5">
        <v>607013</v>
      </c>
      <c r="B45" s="5" t="s">
        <v>132</v>
      </c>
      <c r="C45" s="5" t="s">
        <v>129</v>
      </c>
      <c r="D45" s="5" t="s">
        <v>126</v>
      </c>
      <c r="E45" s="5" t="s">
        <v>189</v>
      </c>
      <c r="F45" s="5">
        <f t="shared" si="3"/>
        <v>247120</v>
      </c>
      <c r="G45" s="10">
        <v>247120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/>
    </row>
    <row r="46" spans="1:19" ht="18" customHeight="1">
      <c r="A46" s="5">
        <v>607014</v>
      </c>
      <c r="B46" s="5"/>
      <c r="C46" s="5"/>
      <c r="D46" s="5"/>
      <c r="E46" s="5" t="s">
        <v>317</v>
      </c>
      <c r="F46" s="5">
        <f t="shared" si="3"/>
        <v>294100</v>
      </c>
      <c r="G46" s="5">
        <f aca="true" t="shared" si="16" ref="G46:S46">SUM(G47)</f>
        <v>294100</v>
      </c>
      <c r="H46" s="5">
        <f t="shared" si="16"/>
        <v>0</v>
      </c>
      <c r="I46" s="5">
        <f t="shared" si="16"/>
        <v>0</v>
      </c>
      <c r="J46" s="5">
        <f t="shared" si="16"/>
        <v>0</v>
      </c>
      <c r="K46" s="5">
        <f t="shared" si="16"/>
        <v>0</v>
      </c>
      <c r="L46" s="5">
        <f t="shared" si="16"/>
        <v>0</v>
      </c>
      <c r="M46" s="5">
        <f t="shared" si="16"/>
        <v>0</v>
      </c>
      <c r="N46" s="5">
        <f t="shared" si="16"/>
        <v>0</v>
      </c>
      <c r="O46" s="5">
        <f t="shared" si="16"/>
        <v>0</v>
      </c>
      <c r="P46" s="5">
        <f t="shared" si="16"/>
        <v>0</v>
      </c>
      <c r="Q46" s="5">
        <f t="shared" si="16"/>
        <v>0</v>
      </c>
      <c r="R46" s="5">
        <f t="shared" si="16"/>
        <v>0</v>
      </c>
      <c r="S46" s="5">
        <f t="shared" si="16"/>
        <v>0</v>
      </c>
    </row>
    <row r="47" spans="1:19" ht="18" customHeight="1">
      <c r="A47" s="5">
        <v>607014</v>
      </c>
      <c r="B47" s="5" t="s">
        <v>132</v>
      </c>
      <c r="C47" s="5" t="s">
        <v>129</v>
      </c>
      <c r="D47" s="5" t="s">
        <v>126</v>
      </c>
      <c r="E47" s="5" t="s">
        <v>189</v>
      </c>
      <c r="F47" s="5">
        <f t="shared" si="3"/>
        <v>294100</v>
      </c>
      <c r="G47" s="10">
        <v>294100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/>
    </row>
    <row r="48" spans="1:19" ht="18" customHeight="1">
      <c r="A48" s="5">
        <v>607015</v>
      </c>
      <c r="B48" s="5"/>
      <c r="C48" s="5"/>
      <c r="D48" s="5"/>
      <c r="E48" s="5" t="s">
        <v>319</v>
      </c>
      <c r="F48" s="5">
        <f t="shared" si="3"/>
        <v>220160</v>
      </c>
      <c r="G48" s="5">
        <f aca="true" t="shared" si="17" ref="G48:S48">SUM(G49)</f>
        <v>220160</v>
      </c>
      <c r="H48" s="5">
        <f t="shared" si="17"/>
        <v>0</v>
      </c>
      <c r="I48" s="5">
        <f t="shared" si="17"/>
        <v>0</v>
      </c>
      <c r="J48" s="5">
        <f t="shared" si="17"/>
        <v>0</v>
      </c>
      <c r="K48" s="5">
        <f t="shared" si="17"/>
        <v>0</v>
      </c>
      <c r="L48" s="5">
        <f t="shared" si="17"/>
        <v>0</v>
      </c>
      <c r="M48" s="5">
        <f t="shared" si="17"/>
        <v>0</v>
      </c>
      <c r="N48" s="5">
        <f t="shared" si="17"/>
        <v>0</v>
      </c>
      <c r="O48" s="5">
        <f t="shared" si="17"/>
        <v>0</v>
      </c>
      <c r="P48" s="5">
        <f t="shared" si="17"/>
        <v>0</v>
      </c>
      <c r="Q48" s="5">
        <f t="shared" si="17"/>
        <v>0</v>
      </c>
      <c r="R48" s="5">
        <f t="shared" si="17"/>
        <v>0</v>
      </c>
      <c r="S48" s="5">
        <f t="shared" si="17"/>
        <v>0</v>
      </c>
    </row>
    <row r="49" spans="1:19" ht="18" customHeight="1">
      <c r="A49" s="5">
        <v>607015</v>
      </c>
      <c r="B49" s="5" t="s">
        <v>132</v>
      </c>
      <c r="C49" s="5" t="s">
        <v>129</v>
      </c>
      <c r="D49" s="5" t="s">
        <v>126</v>
      </c>
      <c r="E49" s="5" t="s">
        <v>189</v>
      </c>
      <c r="F49" s="5">
        <f t="shared" si="3"/>
        <v>220160</v>
      </c>
      <c r="G49" s="10">
        <v>220160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/>
    </row>
    <row r="50" spans="1:19" ht="18" customHeight="1">
      <c r="A50" s="5">
        <v>607016</v>
      </c>
      <c r="B50" s="5"/>
      <c r="C50" s="5"/>
      <c r="D50" s="5"/>
      <c r="E50" s="5" t="s">
        <v>271</v>
      </c>
      <c r="F50" s="5">
        <f t="shared" si="3"/>
        <v>0</v>
      </c>
      <c r="G50" s="5">
        <f aca="true" t="shared" si="18" ref="G50:S50">SUM(G51)</f>
        <v>0</v>
      </c>
      <c r="H50" s="5">
        <f t="shared" si="18"/>
        <v>0</v>
      </c>
      <c r="I50" s="5">
        <f t="shared" si="18"/>
        <v>0</v>
      </c>
      <c r="J50" s="5">
        <f t="shared" si="18"/>
        <v>0</v>
      </c>
      <c r="K50" s="5">
        <f t="shared" si="18"/>
        <v>0</v>
      </c>
      <c r="L50" s="5">
        <f t="shared" si="18"/>
        <v>0</v>
      </c>
      <c r="M50" s="5">
        <f t="shared" si="18"/>
        <v>0</v>
      </c>
      <c r="N50" s="5">
        <f t="shared" si="18"/>
        <v>0</v>
      </c>
      <c r="O50" s="5">
        <f t="shared" si="18"/>
        <v>0</v>
      </c>
      <c r="P50" s="5">
        <f t="shared" si="18"/>
        <v>0</v>
      </c>
      <c r="Q50" s="5">
        <f t="shared" si="18"/>
        <v>0</v>
      </c>
      <c r="R50" s="5">
        <f t="shared" si="18"/>
        <v>0</v>
      </c>
      <c r="S50" s="5">
        <f t="shared" si="18"/>
        <v>0</v>
      </c>
    </row>
    <row r="51" spans="1:19" ht="18" customHeight="1">
      <c r="A51" s="5">
        <v>607016</v>
      </c>
      <c r="B51" s="5" t="s">
        <v>132</v>
      </c>
      <c r="C51" s="5" t="s">
        <v>129</v>
      </c>
      <c r="D51" s="5" t="s">
        <v>126</v>
      </c>
      <c r="E51" s="5" t="s">
        <v>189</v>
      </c>
      <c r="F51" s="5">
        <f t="shared" si="3"/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/>
    </row>
  </sheetData>
  <sheetProtection/>
  <mergeCells count="3">
    <mergeCell ref="A2:S2"/>
    <mergeCell ref="Q1:S1"/>
    <mergeCell ref="Q3:S3"/>
  </mergeCells>
  <printOptions/>
  <pageMargins left="0.35433070866141736" right="0" top="0.5905511811023623" bottom="0.787401574803149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2020-07-13T02:31:40Z</cp:lastPrinted>
  <dcterms:created xsi:type="dcterms:W3CDTF">2016-06-30T03:29:24Z</dcterms:created>
  <dcterms:modified xsi:type="dcterms:W3CDTF">2020-07-13T02:32:11Z</dcterms:modified>
  <cp:category/>
  <cp:version/>
  <cp:contentType/>
  <cp:contentStatus/>
</cp:coreProperties>
</file>