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480" windowHeight="11145" activeTab="6"/>
  </bookViews>
  <sheets>
    <sheet name="封面-草" sheetId="1" r:id="rId1"/>
    <sheet name="收支1" sheetId="2" r:id="rId2"/>
    <sheet name="收入2" sheetId="3" r:id="rId3"/>
    <sheet name="任务3" sheetId="4" r:id="rId4"/>
    <sheet name="支出5" sheetId="5" r:id="rId5"/>
    <sheet name="总6" sheetId="6" r:id="rId6"/>
    <sheet name="6-1" sheetId="7" r:id="rId7"/>
    <sheet name="6-2" sheetId="8" r:id="rId8"/>
    <sheet name="6-3" sheetId="9" r:id="rId9"/>
    <sheet name="6-4" sheetId="10" r:id="rId10"/>
    <sheet name="6-5" sheetId="11" r:id="rId11"/>
    <sheet name="采购7" sheetId="12" r:id="rId12"/>
    <sheet name="人员8" sheetId="13" r:id="rId13"/>
  </sheets>
  <definedNames>
    <definedName name="_xlnm._FilterDatabase" localSheetId="6" hidden="1">'6-1'!$A$12:$V$26</definedName>
    <definedName name="_xlnm._FilterDatabase" localSheetId="8" hidden="1">'6-3'!$C$11:$S$43</definedName>
    <definedName name="_xlnm._FilterDatabase" localSheetId="10" hidden="1">'6-5'!$A$9:$J$73</definedName>
    <definedName name="_xlnm._FilterDatabase" localSheetId="4" hidden="1">'支出5'!$A$9:$T$70</definedName>
    <definedName name="_xlnm.Print_Area" localSheetId="6">'6-1'!$A$1:$V$26</definedName>
    <definedName name="_xlnm.Print_Area" localSheetId="7">'6-2'!$A$1:$U$33</definedName>
    <definedName name="_xlnm.Print_Area" localSheetId="8">'6-3'!$A$1:$S$43</definedName>
    <definedName name="_xlnm.Print_Area" localSheetId="10">'6-5'!$A$1:$J$73</definedName>
    <definedName name="_xlnm.Print_Area" localSheetId="12">'人员8'!$A$1:$AA$15</definedName>
    <definedName name="_xlnm.Print_Area" localSheetId="2">'收入2'!$A$1:$T$20</definedName>
    <definedName name="_xlnm.Print_Area" localSheetId="4">'支出5'!$A$1:$T$70</definedName>
    <definedName name="_xlnm.Print_Area" localSheetId="5">'总6'!$A$1:$K$21</definedName>
    <definedName name="_xlnm.Print_Titles" localSheetId="7">'6-2'!$2:$7</definedName>
    <definedName name="_xlnm.Print_Titles" localSheetId="8">'6-3'!$2:$7</definedName>
    <definedName name="_xlnm.Print_Titles" localSheetId="10">'6-5'!$2:$6</definedName>
    <definedName name="_xlnm.Print_Titles" localSheetId="4">'支出5'!$2:$7</definedName>
  </definedNames>
  <calcPr fullCalcOnLoad="1"/>
</workbook>
</file>

<file path=xl/comments11.xml><?xml version="1.0" encoding="utf-8"?>
<comments xmlns="http://schemas.openxmlformats.org/spreadsheetml/2006/main">
  <authors>
    <author>User</author>
  </authors>
  <commentList>
    <comment ref="F1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南林居35万元</t>
        </r>
      </text>
    </comment>
  </commentList>
</comments>
</file>

<file path=xl/sharedStrings.xml><?xml version="1.0" encoding="utf-8"?>
<sst xmlns="http://schemas.openxmlformats.org/spreadsheetml/2006/main" count="1612" uniqueCount="463">
  <si>
    <t>部门负责人签章：</t>
  </si>
  <si>
    <t>财务负责人签章：</t>
  </si>
  <si>
    <t>制表人签章：</t>
  </si>
  <si>
    <t>预算01表</t>
  </si>
  <si>
    <t xml:space="preserve"> 收  支  预  算  总  表</t>
  </si>
  <si>
    <t>单位：元</t>
  </si>
  <si>
    <t>收                             入</t>
  </si>
  <si>
    <t>支                        出</t>
  </si>
  <si>
    <t>项             目</t>
  </si>
  <si>
    <t>一、经费拨款</t>
  </si>
  <si>
    <t>一、一般公共服务</t>
  </si>
  <si>
    <t>二、非税收入</t>
  </si>
  <si>
    <t>二、外交</t>
  </si>
  <si>
    <t xml:space="preserve">    政府性基金收入 </t>
  </si>
  <si>
    <t>三、国防</t>
  </si>
  <si>
    <t xml:space="preserve">    专项收入</t>
  </si>
  <si>
    <t>四、公共安全</t>
  </si>
  <si>
    <t xml:space="preserve">    行政事业性收费收入</t>
  </si>
  <si>
    <t>五、教育</t>
  </si>
  <si>
    <t xml:space="preserve">        国库管理的行政事业性收费收入</t>
  </si>
  <si>
    <t>六、科学技术</t>
  </si>
  <si>
    <t xml:space="preserve">        专户管理的行政事业性收费收入</t>
  </si>
  <si>
    <t>七、文化体育与传媒</t>
  </si>
  <si>
    <t xml:space="preserve">    罚没收入</t>
  </si>
  <si>
    <t>八、社会保障和就业</t>
  </si>
  <si>
    <t xml:space="preserve">    国有资本经营收入</t>
  </si>
  <si>
    <t>九、社会保险基金支出</t>
  </si>
  <si>
    <t xml:space="preserve">    国有资源(资产)有偿使用收入</t>
  </si>
  <si>
    <t>十、医疗卫生</t>
  </si>
  <si>
    <t xml:space="preserve">    其他收入</t>
  </si>
  <si>
    <t>十一、节能环保</t>
  </si>
  <si>
    <t>三、贷款转贷回收本金收入</t>
  </si>
  <si>
    <t>十二、城乡社区事务</t>
  </si>
  <si>
    <t>四、债务收入</t>
  </si>
  <si>
    <t>十三、农林水事务</t>
  </si>
  <si>
    <t>五、购房补贴资金</t>
  </si>
  <si>
    <t>十四、交通运输</t>
  </si>
  <si>
    <t>六、单位结余指标</t>
  </si>
  <si>
    <t>十五、资源勘探电力信息等事务</t>
  </si>
  <si>
    <t>七、单位自有资金</t>
  </si>
  <si>
    <t>十六、商业服务业等事务</t>
  </si>
  <si>
    <t>十七、金融监管理等事务</t>
  </si>
  <si>
    <t>十八、地震灾后恢复重建支出</t>
  </si>
  <si>
    <t>十九、国土资源气象等事务</t>
  </si>
  <si>
    <t>二十、住房保障支出</t>
  </si>
  <si>
    <t>二十一、粮油物资储备管理事务</t>
  </si>
  <si>
    <t>二十二、预务费</t>
  </si>
  <si>
    <t>二十三、国债还本付息支出</t>
  </si>
  <si>
    <t>二十四、其他支出</t>
  </si>
  <si>
    <t>二十五、转移性支出</t>
  </si>
  <si>
    <t>本  年  收  入  合  计</t>
  </si>
  <si>
    <t>本  年  支  出  合  计</t>
  </si>
  <si>
    <t>转移性收入</t>
  </si>
  <si>
    <t>结余结转下年支出</t>
  </si>
  <si>
    <t xml:space="preserve">   上年结余收入</t>
  </si>
  <si>
    <t xml:space="preserve">       政府性基金结余</t>
  </si>
  <si>
    <t xml:space="preserve">   政府性基金结余结转</t>
  </si>
  <si>
    <t xml:space="preserve">       预算外结余</t>
  </si>
  <si>
    <t xml:space="preserve">       专项收入结余</t>
  </si>
  <si>
    <t xml:space="preserve">       专项收入结余结转</t>
  </si>
  <si>
    <t xml:space="preserve">       国有资本经营收入结余</t>
  </si>
  <si>
    <t xml:space="preserve">       国有资本经营收入结余结转</t>
  </si>
  <si>
    <t xml:space="preserve">       国有资源(资产)有偿使用收入结余</t>
  </si>
  <si>
    <t xml:space="preserve">       国有资源(资产)有偿使用收入结余结转</t>
  </si>
  <si>
    <t xml:space="preserve">       其他收入结余</t>
  </si>
  <si>
    <t xml:space="preserve">       其他收入结余结转</t>
  </si>
  <si>
    <t xml:space="preserve">       贷款转贷回收本金收入结余</t>
  </si>
  <si>
    <t xml:space="preserve">       贷款转贷回收本金收入结余结转</t>
  </si>
  <si>
    <t xml:space="preserve">       债务收入结余</t>
  </si>
  <si>
    <t xml:space="preserve">       债务收入结余结转</t>
  </si>
  <si>
    <t>收      入      总      计</t>
  </si>
  <si>
    <t>支　　　出　　　总　　　计</t>
  </si>
  <si>
    <t>预算02表</t>
  </si>
  <si>
    <t>收   入   预   算   总  表</t>
  </si>
  <si>
    <t>单位代码</t>
  </si>
  <si>
    <t>单位名称</t>
  </si>
  <si>
    <t>总计</t>
  </si>
  <si>
    <t>上年结余结转</t>
  </si>
  <si>
    <t>本年收入合计</t>
  </si>
  <si>
    <t>经费拨款</t>
  </si>
  <si>
    <t>非税收入</t>
  </si>
  <si>
    <t>贷款转贷回收本金收入</t>
  </si>
  <si>
    <t>债务收入</t>
  </si>
  <si>
    <t>单位结余指标</t>
  </si>
  <si>
    <t>单位自有资金</t>
  </si>
  <si>
    <t>小计</t>
  </si>
  <si>
    <t>政府性基金</t>
  </si>
  <si>
    <t>专项收入</t>
  </si>
  <si>
    <t>行政事业性收费</t>
  </si>
  <si>
    <t>罚没收入</t>
  </si>
  <si>
    <t>国有资本经营收入</t>
  </si>
  <si>
    <t>国有资源（资产）有偿使用收入</t>
  </si>
  <si>
    <t>其他收入</t>
  </si>
  <si>
    <t>国库管理</t>
  </si>
  <si>
    <t>专户管理</t>
  </si>
  <si>
    <t>**</t>
  </si>
  <si>
    <t>合计</t>
  </si>
  <si>
    <t>606001</t>
  </si>
  <si>
    <t>606002</t>
  </si>
  <si>
    <t>606003</t>
  </si>
  <si>
    <t>606004</t>
  </si>
  <si>
    <t>606005</t>
  </si>
  <si>
    <t>606006</t>
  </si>
  <si>
    <t>606007</t>
  </si>
  <si>
    <t>606008</t>
  </si>
  <si>
    <t>606009</t>
  </si>
  <si>
    <t>606010</t>
  </si>
  <si>
    <t>606011</t>
  </si>
  <si>
    <t>606012</t>
  </si>
  <si>
    <t>606013</t>
  </si>
  <si>
    <t>606014</t>
  </si>
  <si>
    <t>606015</t>
  </si>
  <si>
    <t>606016</t>
  </si>
  <si>
    <t>606017</t>
  </si>
  <si>
    <t>606018</t>
  </si>
  <si>
    <t>606019</t>
  </si>
  <si>
    <t>606020</t>
  </si>
  <si>
    <t>606021</t>
  </si>
  <si>
    <t>606022</t>
  </si>
  <si>
    <t>6062519</t>
  </si>
  <si>
    <t>6062520</t>
  </si>
  <si>
    <t>6062521</t>
  </si>
  <si>
    <t>6062522</t>
  </si>
  <si>
    <t>6062523</t>
  </si>
  <si>
    <t>预算03表</t>
  </si>
  <si>
    <t>单位（项目）名称</t>
  </si>
  <si>
    <t>说明</t>
  </si>
  <si>
    <t>预算数</t>
  </si>
  <si>
    <t>预计完成数</t>
  </si>
  <si>
    <t>部门自报数</t>
  </si>
  <si>
    <t>财政核定数</t>
  </si>
  <si>
    <t>上缴市国库</t>
  </si>
  <si>
    <t>上缴市财政专户</t>
  </si>
  <si>
    <t>预算05表</t>
  </si>
  <si>
    <t>支出功能分类预算表</t>
  </si>
  <si>
    <t>支出功能代码</t>
  </si>
  <si>
    <t>支出功能(单位)名称</t>
  </si>
  <si>
    <t>类</t>
  </si>
  <si>
    <t>款</t>
  </si>
  <si>
    <t>项</t>
  </si>
  <si>
    <t xml:space="preserve">  606001</t>
  </si>
  <si>
    <t>201</t>
  </si>
  <si>
    <t>01</t>
  </si>
  <si>
    <t>04</t>
  </si>
  <si>
    <t>03</t>
  </si>
  <si>
    <t>99</t>
  </si>
  <si>
    <t>06</t>
  </si>
  <si>
    <t>02</t>
  </si>
  <si>
    <t xml:space="preserve">  其他科学技术支出</t>
  </si>
  <si>
    <t>208</t>
  </si>
  <si>
    <t>05</t>
  </si>
  <si>
    <t>08</t>
  </si>
  <si>
    <t>210</t>
  </si>
  <si>
    <t>07</t>
  </si>
  <si>
    <t>212</t>
  </si>
  <si>
    <t>213</t>
  </si>
  <si>
    <t>42</t>
  </si>
  <si>
    <t>221</t>
  </si>
  <si>
    <t xml:space="preserve">  606002</t>
  </si>
  <si>
    <t xml:space="preserve">  606003</t>
  </si>
  <si>
    <t>207</t>
  </si>
  <si>
    <t xml:space="preserve">  606004</t>
  </si>
  <si>
    <t xml:space="preserve">  606005</t>
  </si>
  <si>
    <t xml:space="preserve">  606006</t>
  </si>
  <si>
    <t xml:space="preserve">  606007</t>
  </si>
  <si>
    <t xml:space="preserve">  606008</t>
  </si>
  <si>
    <t xml:space="preserve">  606009</t>
  </si>
  <si>
    <t xml:space="preserve">  606010</t>
  </si>
  <si>
    <t xml:space="preserve">  606011</t>
  </si>
  <si>
    <t xml:space="preserve">  606012</t>
  </si>
  <si>
    <t xml:space="preserve">  606013</t>
  </si>
  <si>
    <t xml:space="preserve">  606014</t>
  </si>
  <si>
    <t xml:space="preserve">  606015</t>
  </si>
  <si>
    <t xml:space="preserve">  606016</t>
  </si>
  <si>
    <t xml:space="preserve">  606017</t>
  </si>
  <si>
    <t xml:space="preserve">  606018</t>
  </si>
  <si>
    <t xml:space="preserve">  606019</t>
  </si>
  <si>
    <t xml:space="preserve">  606020</t>
  </si>
  <si>
    <t xml:space="preserve">  606021</t>
  </si>
  <si>
    <t xml:space="preserve">  606022</t>
  </si>
  <si>
    <t xml:space="preserve">  6062519</t>
  </si>
  <si>
    <t xml:space="preserve">  6062520</t>
  </si>
  <si>
    <t xml:space="preserve">  6062521</t>
  </si>
  <si>
    <t xml:space="preserve">  6062522</t>
  </si>
  <si>
    <t xml:space="preserve">  6062523</t>
  </si>
  <si>
    <t>支出预算总表</t>
  </si>
  <si>
    <t>资金来源（单位）名称</t>
  </si>
  <si>
    <t>基本支出</t>
  </si>
  <si>
    <t>项目支出</t>
  </si>
  <si>
    <t>工资福利支出</t>
  </si>
  <si>
    <t>商品和服务支出</t>
  </si>
  <si>
    <t>对个人和家庭的补助</t>
  </si>
  <si>
    <t>分流人员</t>
  </si>
  <si>
    <t>市本级</t>
  </si>
  <si>
    <t>补助乡镇</t>
  </si>
  <si>
    <t>预算05表之一</t>
  </si>
  <si>
    <t>支出预算表(不含分流人员)</t>
  </si>
  <si>
    <t>单位(科目)名称</t>
  </si>
  <si>
    <t>基本工资</t>
  </si>
  <si>
    <t>津贴补贴</t>
  </si>
  <si>
    <t>绩效工资</t>
  </si>
  <si>
    <t>奖金</t>
  </si>
  <si>
    <t>社会保障缴费</t>
  </si>
  <si>
    <t>其他</t>
  </si>
  <si>
    <t>岗位津贴</t>
  </si>
  <si>
    <t>规范后的津贴补贴</t>
  </si>
  <si>
    <t>其他津贴补贴</t>
  </si>
  <si>
    <t>基本养老保险</t>
  </si>
  <si>
    <t>职业年金</t>
  </si>
  <si>
    <t>医疗保险</t>
  </si>
  <si>
    <t>失业保险</t>
  </si>
  <si>
    <t>工伤保险</t>
  </si>
  <si>
    <t>生育保险</t>
  </si>
  <si>
    <t>公务员医疗补充保险</t>
  </si>
  <si>
    <t xml:space="preserve">    行政运行（政府办公厅（室）及相关机构事务）</t>
  </si>
  <si>
    <t xml:space="preserve">    归口管理的行政单位离退休</t>
  </si>
  <si>
    <t xml:space="preserve">    行政单位医疗</t>
  </si>
  <si>
    <t xml:space="preserve">    行政运行（财政事务）</t>
  </si>
  <si>
    <t xml:space="preserve">    广播</t>
  </si>
  <si>
    <t xml:space="preserve">    事业单位医疗</t>
  </si>
  <si>
    <t xml:space="preserve">    事业运行（农业）</t>
  </si>
  <si>
    <t>预算05表之二</t>
  </si>
  <si>
    <t>支出预算表</t>
  </si>
  <si>
    <t>办公费</t>
  </si>
  <si>
    <t>水费</t>
  </si>
  <si>
    <t>电费</t>
  </si>
  <si>
    <t>邮电费</t>
  </si>
  <si>
    <t>交通费</t>
  </si>
  <si>
    <t>差旅费</t>
  </si>
  <si>
    <t>培训费</t>
  </si>
  <si>
    <t>工会经费</t>
  </si>
  <si>
    <t>福利费</t>
  </si>
  <si>
    <t>办公设  备购置</t>
  </si>
  <si>
    <t>综  合       业务费</t>
  </si>
  <si>
    <t>生均公         用经费</t>
  </si>
  <si>
    <t xml:space="preserve">    对村民委员会和村党支部的补助</t>
  </si>
  <si>
    <t>预算05表之三</t>
  </si>
  <si>
    <t>离休费</t>
  </si>
  <si>
    <t>退休费</t>
  </si>
  <si>
    <t>退休费事企差</t>
  </si>
  <si>
    <t>退职（役）费</t>
  </si>
  <si>
    <t>抚恤金</t>
  </si>
  <si>
    <t>遗嘱生活补助</t>
  </si>
  <si>
    <t>其他生活补助</t>
  </si>
  <si>
    <t>公务员补充医疗</t>
  </si>
  <si>
    <t>体检费</t>
  </si>
  <si>
    <t>助学金</t>
  </si>
  <si>
    <t>奖励金</t>
  </si>
  <si>
    <t>住房公积金</t>
  </si>
  <si>
    <t xml:space="preserve">    其他优抚支出</t>
  </si>
  <si>
    <t xml:space="preserve">    公务员医疗补助</t>
  </si>
  <si>
    <t xml:space="preserve">    城乡社区环境卫生</t>
  </si>
  <si>
    <t xml:space="preserve">    其他水利支出</t>
  </si>
  <si>
    <t xml:space="preserve">    住房公积金</t>
  </si>
  <si>
    <t>预算05表之四</t>
  </si>
  <si>
    <t>支出预算表(分流人员)</t>
  </si>
  <si>
    <t>其他工资福利</t>
  </si>
  <si>
    <t>退职费</t>
  </si>
  <si>
    <t>养老保险</t>
  </si>
  <si>
    <t>预算05表之五</t>
  </si>
  <si>
    <t>项目支出预算表</t>
  </si>
  <si>
    <t>项目名称</t>
  </si>
  <si>
    <t>项目类别</t>
  </si>
  <si>
    <t>项目类型</t>
  </si>
  <si>
    <t>金额</t>
  </si>
  <si>
    <t>项目备注</t>
  </si>
  <si>
    <t/>
  </si>
  <si>
    <t xml:space="preserve">    其他农业支出</t>
  </si>
  <si>
    <t xml:space="preserve">    其他财政事务支出</t>
  </si>
  <si>
    <t>预算06表</t>
  </si>
  <si>
    <t>政府采购预算表</t>
  </si>
  <si>
    <t>资金来源</t>
  </si>
  <si>
    <t>位（科目）名?</t>
  </si>
  <si>
    <t>项目内容</t>
  </si>
  <si>
    <t>预算07表</t>
  </si>
  <si>
    <t>基本数字表</t>
  </si>
  <si>
    <t>单位：人、辆</t>
  </si>
  <si>
    <t>编  制  人  数</t>
  </si>
  <si>
    <t>实    有    人    数</t>
  </si>
  <si>
    <t>车辆情况</t>
  </si>
  <si>
    <t>电话情况</t>
  </si>
  <si>
    <t>在校生实有数</t>
  </si>
  <si>
    <t>公务员</t>
  </si>
  <si>
    <t>项               目</t>
  </si>
  <si>
    <t xml:space="preserve">                                      征收计划表</t>
  </si>
  <si>
    <t>分流
人员</t>
  </si>
  <si>
    <t>离休
人员</t>
  </si>
  <si>
    <t>退休
人员</t>
  </si>
  <si>
    <t>遗属
人员</t>
  </si>
  <si>
    <t>车辆
编制</t>
  </si>
  <si>
    <t>公务用
车编制</t>
  </si>
  <si>
    <t>特殊
车编</t>
  </si>
  <si>
    <t>执法用
车编制</t>
  </si>
  <si>
    <t>实有车
辆数</t>
  </si>
  <si>
    <t>财政核
定电话数</t>
  </si>
  <si>
    <t>单位实有
电话数</t>
  </si>
  <si>
    <t>行政
编制</t>
  </si>
  <si>
    <t>事业
编制</t>
  </si>
  <si>
    <t>工勤
编制</t>
  </si>
  <si>
    <t>在职
人员</t>
  </si>
  <si>
    <t>行政
人员</t>
  </si>
  <si>
    <t>参公
人员</t>
  </si>
  <si>
    <t>事业
人员</t>
  </si>
  <si>
    <t>工勤
人员</t>
  </si>
  <si>
    <t>公务员
退休人员</t>
  </si>
  <si>
    <t>行政单位
工勤退休人员</t>
  </si>
  <si>
    <t>事业单位
退休人员</t>
  </si>
  <si>
    <t>南桥镇政府</t>
  </si>
  <si>
    <t>南桥财政所</t>
  </si>
  <si>
    <t>南桥社会事务服务中心</t>
  </si>
  <si>
    <t>南桥农业服务中心</t>
  </si>
  <si>
    <t xml:space="preserve"> 其他水利支出</t>
  </si>
  <si>
    <t>03</t>
  </si>
  <si>
    <t>07</t>
  </si>
  <si>
    <t xml:space="preserve"> 其他节能环保支出</t>
  </si>
  <si>
    <t>99</t>
  </si>
  <si>
    <t>01</t>
  </si>
  <si>
    <t xml:space="preserve"> 农村道路建设</t>
  </si>
  <si>
    <t>42</t>
  </si>
  <si>
    <t>人大会议</t>
  </si>
  <si>
    <t xml:space="preserve"> 一般行政管理事务</t>
  </si>
  <si>
    <t>02</t>
  </si>
  <si>
    <t xml:space="preserve"> 其他文化支出</t>
  </si>
  <si>
    <t xml:space="preserve">  其他公安支出</t>
  </si>
  <si>
    <t>其他普通教育支出</t>
  </si>
  <si>
    <t xml:space="preserve"> 防灾救灾</t>
  </si>
  <si>
    <t>19</t>
  </si>
  <si>
    <t xml:space="preserve"> 其他公共卫生支出</t>
  </si>
  <si>
    <t>04</t>
  </si>
  <si>
    <t>其他城乡社区公共设施支出</t>
  </si>
  <si>
    <t>其他自然灾害生活救助支出</t>
  </si>
  <si>
    <t xml:space="preserve"> 治安管理</t>
  </si>
  <si>
    <t>其他人口与计划生育事务支出</t>
  </si>
  <si>
    <t>05</t>
  </si>
  <si>
    <t>南桥镇政府</t>
  </si>
  <si>
    <t xml:space="preserve">  南桥财政所</t>
  </si>
  <si>
    <t xml:space="preserve">  </t>
  </si>
  <si>
    <t>南桥  社会事务服务中心</t>
  </si>
  <si>
    <t xml:space="preserve"> 南桥 农业服务中心</t>
  </si>
  <si>
    <t xml:space="preserve">  南桥镇小管村委会</t>
  </si>
  <si>
    <t xml:space="preserve">  桥南村民委员会</t>
  </si>
  <si>
    <t xml:space="preserve">  南桥村民委员会</t>
  </si>
  <si>
    <t>桥中村民委员会</t>
  </si>
  <si>
    <t xml:space="preserve"> 桥北村民委员会</t>
  </si>
  <si>
    <t>高龙村民委员会</t>
  </si>
  <si>
    <t xml:space="preserve">  新坡村民委员会</t>
  </si>
  <si>
    <t xml:space="preserve"> 南桥镇小管村民委员会</t>
  </si>
  <si>
    <t xml:space="preserve">   南桥镇政府</t>
  </si>
  <si>
    <t xml:space="preserve">   南桥财政所</t>
  </si>
  <si>
    <t xml:space="preserve"> 南桥  社会事务服务中心</t>
  </si>
  <si>
    <t xml:space="preserve">  南桥 农业服务中心</t>
  </si>
  <si>
    <t>南桥村民委员会</t>
  </si>
  <si>
    <t xml:space="preserve"> 桥中村民委员会</t>
  </si>
  <si>
    <t xml:space="preserve">  桥北村民委员会</t>
  </si>
  <si>
    <t xml:space="preserve"> 高龙村民委员会</t>
  </si>
  <si>
    <t xml:space="preserve"> 新坡村民委员会</t>
  </si>
  <si>
    <t xml:space="preserve"> 南桥镇政府</t>
  </si>
  <si>
    <t xml:space="preserve">  南桥财政所</t>
  </si>
  <si>
    <t xml:space="preserve"> 南桥 社会事务服务中心</t>
  </si>
  <si>
    <t xml:space="preserve"> 南桥 农业服务中心</t>
  </si>
  <si>
    <t>小管村委会</t>
  </si>
  <si>
    <t>桥南村委会</t>
  </si>
  <si>
    <t>南桥村委会</t>
  </si>
  <si>
    <t>桥中村委会</t>
  </si>
  <si>
    <t>桥北村委会</t>
  </si>
  <si>
    <t>高龙村委会</t>
  </si>
  <si>
    <t>新坡村委会</t>
  </si>
  <si>
    <t>一般行政管理事务</t>
  </si>
  <si>
    <t>南桥镇政府</t>
  </si>
  <si>
    <t>单位名称：南桥镇</t>
  </si>
  <si>
    <t>机关事业单位养老保险</t>
  </si>
  <si>
    <t>南林居</t>
  </si>
  <si>
    <t>南林居</t>
  </si>
  <si>
    <t>南林居</t>
  </si>
  <si>
    <t>财政所项目预算经费</t>
  </si>
  <si>
    <t>镇政府项目预算经费</t>
  </si>
  <si>
    <t>2、耕地地力保护补贴工作经费</t>
  </si>
  <si>
    <t>4、一卡通业务经费</t>
  </si>
  <si>
    <t>9、党支部建设经费</t>
  </si>
  <si>
    <t>部门（单位）确定的项目</t>
  </si>
  <si>
    <t>经常性项目</t>
  </si>
  <si>
    <t>1、编制年初、年终决算报表经费</t>
  </si>
  <si>
    <t>3、征收新农合金经费</t>
  </si>
  <si>
    <t>5、工作业务费</t>
  </si>
  <si>
    <t>6、办公室和宿舍维修经费</t>
  </si>
  <si>
    <t>03</t>
  </si>
  <si>
    <t>02</t>
  </si>
  <si>
    <t xml:space="preserve"> 其他优抚支出</t>
  </si>
  <si>
    <t>201</t>
  </si>
  <si>
    <t>06</t>
  </si>
  <si>
    <t>02</t>
  </si>
  <si>
    <t>04</t>
  </si>
  <si>
    <t>本表共计 15  页</t>
  </si>
  <si>
    <t>2019年万宁市市本级部门预算表</t>
  </si>
  <si>
    <t>2019年预算</t>
  </si>
  <si>
    <t>2018年</t>
  </si>
  <si>
    <t>2019年征收计划</t>
  </si>
  <si>
    <t>3、扶持农业项目工作经费</t>
  </si>
  <si>
    <t>5、农村乡村道路道建设经费</t>
  </si>
  <si>
    <t>6、文明生态村建设经费</t>
  </si>
  <si>
    <t>7、农村农业项目保险资金</t>
  </si>
  <si>
    <t>8、两代会"例会经费</t>
  </si>
  <si>
    <t>9、三月三、活动经费</t>
  </si>
  <si>
    <t>10、三、八、妇女活动经费</t>
  </si>
  <si>
    <t>11、建设美丽家乡资金</t>
  </si>
  <si>
    <t>13、安全生产(防火、及用电)经费</t>
  </si>
  <si>
    <t>14、共青团工作经费</t>
  </si>
  <si>
    <t>15、关心下一代经费</t>
  </si>
  <si>
    <t>39、镇财务核算、年终决算工作经费</t>
  </si>
  <si>
    <t>1、2019年度冬修、冬种"经费</t>
  </si>
  <si>
    <t>2、配套村委会、村级组织经费</t>
  </si>
  <si>
    <t>4、环境综合整治经费(含居35万元）</t>
  </si>
  <si>
    <t>12、2019年文体广播经费</t>
  </si>
  <si>
    <t>16、2019年党报,党刊订阅经费</t>
  </si>
  <si>
    <t>17、党建经费（三联、三问、三解活动经费）</t>
  </si>
  <si>
    <t>18、镇政府工作经费</t>
  </si>
  <si>
    <t>19、镇政府工作车经费</t>
  </si>
  <si>
    <t>20、民兵训练及征兵经费</t>
  </si>
  <si>
    <t>21、纪检监察工作经费</t>
  </si>
  <si>
    <t>22、春节慰问经费</t>
  </si>
  <si>
    <t>23、村帐镇代理工作经费</t>
  </si>
  <si>
    <t>24、2019年度防洪、防灾经费</t>
  </si>
  <si>
    <t>25、科技110服务,防震减灾经费</t>
  </si>
  <si>
    <t>26、农村合作医疗和新农保经费</t>
  </si>
  <si>
    <t>27、市政维护建设经费</t>
  </si>
  <si>
    <t>28、镇民政救济经费</t>
  </si>
  <si>
    <t>29、综治,严打禁毒,法律建进乡村经费，创建法制经费</t>
  </si>
  <si>
    <t>30、2019年乡村振兴经费</t>
  </si>
  <si>
    <t>31、学习,培训工作经费</t>
  </si>
  <si>
    <t>32、农村卫生防疫和镇干部体检经费</t>
  </si>
  <si>
    <t>33、镇临时工作人员补贴</t>
  </si>
  <si>
    <t>34、办公设备购置和维修经费</t>
  </si>
  <si>
    <t>35、道路建设经费</t>
  </si>
  <si>
    <t>36、镇政府计划生育投入经费</t>
  </si>
  <si>
    <t>37、派出所业务经费（南林居派出所、南桥派出所）</t>
  </si>
  <si>
    <t>38.打击违章建筑经费</t>
  </si>
  <si>
    <t>39.2019年扶贫工作经费</t>
  </si>
  <si>
    <t>40.偿还历史债务</t>
  </si>
  <si>
    <t>7、综合业务经费</t>
  </si>
  <si>
    <t>8、2019年国库代办经费</t>
  </si>
  <si>
    <t>41.乡村优抚专项</t>
  </si>
  <si>
    <t>42、民兵训练及征兵经费(税改)</t>
  </si>
  <si>
    <t>43、农村乡村道路道建设经费(税改)</t>
  </si>
  <si>
    <t>44.税改教育经费支出</t>
  </si>
  <si>
    <t>45.学校事业建设</t>
  </si>
  <si>
    <t>46.计划生育经费(税改)</t>
  </si>
  <si>
    <t>47.征地拆迁奖劢金-拆迁工作经费</t>
  </si>
  <si>
    <t>48.征地拆迁奖劢金-环境综合整治经费</t>
  </si>
  <si>
    <t>49.固定资产奖劢金</t>
  </si>
  <si>
    <t>50.环境综合整治经费</t>
  </si>
  <si>
    <t>51.订阅2019年党报、党刊</t>
  </si>
  <si>
    <t>编成日期(单位印章)：       2019年 4 月 20 日</t>
  </si>
  <si>
    <t>03</t>
  </si>
  <si>
    <t>99</t>
  </si>
  <si>
    <t>42</t>
  </si>
  <si>
    <t>04</t>
  </si>
  <si>
    <t>02</t>
  </si>
  <si>
    <t>15</t>
  </si>
  <si>
    <t>07</t>
  </si>
  <si>
    <t>08</t>
  </si>
  <si>
    <t>19</t>
  </si>
  <si>
    <t>机关事业单位养老保险</t>
  </si>
  <si>
    <t>15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</si>
</sst>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0;_砀"/>
    <numFmt numFmtId="179" formatCode="0;_"/>
    <numFmt numFmtId="180" formatCode="0;_ᰀ"/>
    <numFmt numFmtId="181" formatCode="0.0_ "/>
    <numFmt numFmtId="182" formatCode="0.0;_"/>
    <numFmt numFmtId="183" formatCode="0.00;_"/>
    <numFmt numFmtId="184" formatCode="0.00_);[Red]\(0.00\)"/>
    <numFmt numFmtId="185" formatCode="0.00_ "/>
    <numFmt numFmtId="186" formatCode="0.000_ "/>
    <numFmt numFmtId="187" formatCode="0.0;_砀"/>
    <numFmt numFmtId="188" formatCode="0.00;_砀"/>
    <numFmt numFmtId="189" formatCode="0.0;_ᰀ"/>
    <numFmt numFmtId="190" formatCode="0.00;_ᰀ"/>
    <numFmt numFmtId="191" formatCode="0;_"/>
    <numFmt numFmtId="192" formatCode="0;_㠄"/>
  </numFmts>
  <fonts count="48">
    <font>
      <sz val="12"/>
      <name val="宋体"/>
      <family val="0"/>
    </font>
    <font>
      <b/>
      <sz val="28"/>
      <name val="宋体"/>
      <family val="0"/>
    </font>
    <font>
      <b/>
      <sz val="36"/>
      <name val="宋体"/>
      <family val="0"/>
    </font>
    <font>
      <sz val="24"/>
      <name val="宋体"/>
      <family val="0"/>
    </font>
    <font>
      <sz val="16"/>
      <name val="宋体"/>
      <family val="0"/>
    </font>
    <font>
      <sz val="20"/>
      <name val="宋体"/>
      <family val="0"/>
    </font>
    <font>
      <sz val="18"/>
      <name val="宋体"/>
      <family val="0"/>
    </font>
    <font>
      <sz val="9"/>
      <name val="宋体"/>
      <family val="0"/>
    </font>
    <font>
      <sz val="22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6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0" fillId="33" borderId="1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176" fontId="0" fillId="0" borderId="10" xfId="0" applyNumberFormat="1" applyBorder="1" applyAlignment="1">
      <alignment vertical="center"/>
    </xf>
    <xf numFmtId="176" fontId="0" fillId="33" borderId="10" xfId="0" applyNumberFormat="1" applyFill="1" applyBorder="1" applyAlignment="1">
      <alignment vertical="center"/>
    </xf>
    <xf numFmtId="0" fontId="10" fillId="0" borderId="10" xfId="0" applyFont="1" applyBorder="1" applyAlignment="1">
      <alignment horizontal="left" vertical="center"/>
    </xf>
    <xf numFmtId="180" fontId="0" fillId="0" borderId="10" xfId="0" applyNumberFormat="1" applyBorder="1" applyAlignment="1">
      <alignment vertical="center"/>
    </xf>
    <xf numFmtId="49" fontId="0" fillId="0" borderId="10" xfId="0" applyNumberFormat="1" applyBorder="1" applyAlignment="1">
      <alignment vertical="center"/>
    </xf>
    <xf numFmtId="183" fontId="0" fillId="33" borderId="10" xfId="0" applyNumberFormat="1" applyFill="1" applyBorder="1" applyAlignment="1">
      <alignment vertical="center"/>
    </xf>
    <xf numFmtId="183" fontId="0" fillId="0" borderId="10" xfId="0" applyNumberFormat="1" applyBorder="1" applyAlignment="1">
      <alignment vertical="center"/>
    </xf>
    <xf numFmtId="183" fontId="0" fillId="0" borderId="10" xfId="0" applyNumberFormat="1" applyFill="1" applyBorder="1" applyAlignment="1">
      <alignment vertical="center"/>
    </xf>
    <xf numFmtId="183" fontId="0" fillId="0" borderId="0" xfId="0" applyNumberFormat="1" applyAlignment="1">
      <alignment vertical="center"/>
    </xf>
    <xf numFmtId="181" fontId="0" fillId="0" borderId="0" xfId="0" applyNumberFormat="1" applyAlignment="1">
      <alignment vertical="center"/>
    </xf>
    <xf numFmtId="0" fontId="10" fillId="0" borderId="10" xfId="0" applyFont="1" applyFill="1" applyBorder="1" applyAlignment="1">
      <alignment horizontal="left" vertical="center"/>
    </xf>
    <xf numFmtId="176" fontId="11" fillId="0" borderId="10" xfId="0" applyNumberFormat="1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190" fontId="0" fillId="0" borderId="10" xfId="0" applyNumberFormat="1" applyBorder="1" applyAlignment="1">
      <alignment vertical="center"/>
    </xf>
    <xf numFmtId="185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185" fontId="0" fillId="0" borderId="10" xfId="0" applyNumberFormat="1" applyFill="1" applyBorder="1" applyAlignment="1">
      <alignment vertical="center"/>
    </xf>
    <xf numFmtId="185" fontId="9" fillId="0" borderId="0" xfId="0" applyNumberFormat="1" applyFont="1" applyFill="1" applyAlignment="1">
      <alignment vertical="center"/>
    </xf>
    <xf numFmtId="185" fontId="9" fillId="0" borderId="10" xfId="0" applyNumberFormat="1" applyFont="1" applyFill="1" applyBorder="1" applyAlignment="1">
      <alignment vertical="center"/>
    </xf>
    <xf numFmtId="0" fontId="0" fillId="34" borderId="0" xfId="0" applyFill="1" applyAlignment="1">
      <alignment vertical="center"/>
    </xf>
    <xf numFmtId="0" fontId="0" fillId="34" borderId="10" xfId="0" applyFill="1" applyBorder="1" applyAlignment="1">
      <alignment vertical="center"/>
    </xf>
    <xf numFmtId="185" fontId="0" fillId="34" borderId="10" xfId="0" applyNumberFormat="1" applyFill="1" applyBorder="1" applyAlignment="1">
      <alignment vertical="center"/>
    </xf>
    <xf numFmtId="185" fontId="0" fillId="0" borderId="10" xfId="0" applyNumberFormat="1" applyBorder="1" applyAlignment="1">
      <alignment vertical="center"/>
    </xf>
    <xf numFmtId="188" fontId="0" fillId="0" borderId="10" xfId="0" applyNumberFormat="1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10" xfId="0" applyNumberForma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183" fontId="0" fillId="0" borderId="0" xfId="0" applyNumberFormat="1" applyAlignment="1">
      <alignment vertical="center" wrapText="1"/>
    </xf>
    <xf numFmtId="0" fontId="0" fillId="34" borderId="1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176" fontId="0" fillId="0" borderId="10" xfId="0" applyNumberFormat="1" applyFont="1" applyFill="1" applyBorder="1" applyAlignment="1">
      <alignment horizontal="center" vertical="center"/>
    </xf>
    <xf numFmtId="176" fontId="0" fillId="33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3:T13"/>
  <sheetViews>
    <sheetView zoomScalePageLayoutView="0" workbookViewId="0" topLeftCell="A1">
      <selection activeCell="M12" sqref="M12"/>
    </sheetView>
  </sheetViews>
  <sheetFormatPr defaultColWidth="9.00390625" defaultRowHeight="14.25"/>
  <sheetData>
    <row r="3" spans="16:18" ht="43.5" customHeight="1">
      <c r="P3" s="57" t="s">
        <v>392</v>
      </c>
      <c r="Q3" s="57"/>
      <c r="R3" s="57"/>
    </row>
    <row r="4" spans="16:18" ht="43.5" customHeight="1">
      <c r="P4" s="4"/>
      <c r="Q4" s="4"/>
      <c r="R4" s="4"/>
    </row>
    <row r="5" spans="1:20" ht="46.5">
      <c r="A5" s="58" t="s">
        <v>393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</row>
    <row r="6" spans="1:20" ht="46.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2:20" ht="35.25">
      <c r="B7" s="59" t="s">
        <v>369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</row>
    <row r="11" spans="1:20" ht="51.75" customHeight="1">
      <c r="A11" s="60" t="s">
        <v>451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</row>
    <row r="12" spans="1:20" ht="51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15" ht="25.5">
      <c r="A13" s="2"/>
      <c r="B13" s="2" t="s">
        <v>0</v>
      </c>
      <c r="C13" s="2"/>
      <c r="D13" s="2"/>
      <c r="E13" s="2"/>
      <c r="F13" s="2"/>
      <c r="G13" s="2"/>
      <c r="H13" s="2" t="s">
        <v>1</v>
      </c>
      <c r="I13" s="2"/>
      <c r="J13" s="2"/>
      <c r="K13" s="2"/>
      <c r="L13" s="2"/>
      <c r="M13" s="2"/>
      <c r="N13" s="2" t="s">
        <v>2</v>
      </c>
      <c r="O13" s="2"/>
    </row>
  </sheetData>
  <sheetProtection/>
  <mergeCells count="4">
    <mergeCell ref="P3:R3"/>
    <mergeCell ref="A5:T5"/>
    <mergeCell ref="B7:T7"/>
    <mergeCell ref="A11:T11"/>
  </mergeCells>
  <printOptions/>
  <pageMargins left="0.75" right="0.75" top="1" bottom="1" header="0.5" footer="0.5"/>
  <pageSetup horizontalDpi="180" verticalDpi="180" orientation="landscape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4"/>
  </sheetPr>
  <dimension ref="A1:V19"/>
  <sheetViews>
    <sheetView zoomScalePageLayoutView="0" workbookViewId="0" topLeftCell="B1">
      <selection activeCell="A13" sqref="A13:IV13"/>
    </sheetView>
  </sheetViews>
  <sheetFormatPr defaultColWidth="9.00390625" defaultRowHeight="14.25"/>
  <cols>
    <col min="2" max="2" width="4.125" style="0" customWidth="1"/>
    <col min="3" max="3" width="3.75390625" style="0" customWidth="1"/>
    <col min="4" max="4" width="4.25390625" style="0" customWidth="1"/>
    <col min="5" max="5" width="31.125" style="0" customWidth="1"/>
    <col min="6" max="6" width="13.875" style="0" bestFit="1" customWidth="1"/>
    <col min="7" max="9" width="9.50390625" style="0" bestFit="1" customWidth="1"/>
    <col min="10" max="10" width="13.875" style="0" bestFit="1" customWidth="1"/>
    <col min="11" max="11" width="9.50390625" style="0" bestFit="1" customWidth="1"/>
    <col min="12" max="12" width="13.875" style="0" bestFit="1" customWidth="1"/>
    <col min="13" max="17" width="9.50390625" style="0" bestFit="1" customWidth="1"/>
    <col min="18" max="18" width="11.375" style="0" bestFit="1" customWidth="1"/>
    <col min="19" max="19" width="20.50390625" style="0" bestFit="1" customWidth="1"/>
    <col min="20" max="20" width="6.375" style="0" bestFit="1" customWidth="1"/>
    <col min="21" max="21" width="9.625" style="0" bestFit="1" customWidth="1"/>
    <col min="22" max="22" width="4.75390625" style="0" bestFit="1" customWidth="1"/>
  </cols>
  <sheetData>
    <row r="1" spans="19:22" ht="24.75" customHeight="1">
      <c r="S1" s="63" t="s">
        <v>254</v>
      </c>
      <c r="T1" s="63"/>
      <c r="U1" s="63"/>
      <c r="V1" s="63"/>
    </row>
    <row r="2" spans="1:22" ht="44.25" customHeight="1">
      <c r="A2" s="61" t="s">
        <v>255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</row>
    <row r="3" spans="19:22" ht="23.25" customHeight="1">
      <c r="S3" s="64" t="s">
        <v>5</v>
      </c>
      <c r="T3" s="64"/>
      <c r="U3" s="64"/>
      <c r="V3" s="64"/>
    </row>
    <row r="4" spans="1:22" ht="24.75" customHeight="1">
      <c r="A4" s="5" t="s">
        <v>74</v>
      </c>
      <c r="B4" s="5" t="s">
        <v>135</v>
      </c>
      <c r="C4" s="5"/>
      <c r="D4" s="5"/>
      <c r="E4" s="5" t="s">
        <v>197</v>
      </c>
      <c r="F4" s="5" t="s">
        <v>189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 t="s">
        <v>191</v>
      </c>
      <c r="T4" s="5"/>
      <c r="U4" s="5"/>
      <c r="V4" s="5"/>
    </row>
    <row r="5" spans="1:22" ht="24.75" customHeight="1">
      <c r="A5" s="5"/>
      <c r="B5" s="5" t="s">
        <v>137</v>
      </c>
      <c r="C5" s="5" t="s">
        <v>138</v>
      </c>
      <c r="D5" s="5" t="s">
        <v>139</v>
      </c>
      <c r="E5" s="5"/>
      <c r="F5" s="5" t="s">
        <v>96</v>
      </c>
      <c r="G5" s="5" t="s">
        <v>198</v>
      </c>
      <c r="H5" s="5" t="s">
        <v>199</v>
      </c>
      <c r="I5" s="5"/>
      <c r="J5" s="5"/>
      <c r="K5" s="5" t="s">
        <v>200</v>
      </c>
      <c r="L5" s="5" t="s">
        <v>202</v>
      </c>
      <c r="M5" s="5"/>
      <c r="N5" s="5"/>
      <c r="O5" s="5"/>
      <c r="P5" s="5"/>
      <c r="Q5" s="5"/>
      <c r="R5" s="7" t="s">
        <v>256</v>
      </c>
      <c r="S5" s="7" t="s">
        <v>85</v>
      </c>
      <c r="T5" s="7" t="s">
        <v>257</v>
      </c>
      <c r="U5" s="7" t="s">
        <v>248</v>
      </c>
      <c r="V5" s="7" t="s">
        <v>203</v>
      </c>
    </row>
    <row r="6" spans="1:22" ht="24.75" customHeight="1">
      <c r="A6" s="5"/>
      <c r="B6" s="5"/>
      <c r="C6" s="5"/>
      <c r="D6" s="5"/>
      <c r="E6" s="5"/>
      <c r="F6" s="5"/>
      <c r="G6" s="5"/>
      <c r="H6" s="5" t="s">
        <v>85</v>
      </c>
      <c r="I6" s="5" t="s">
        <v>204</v>
      </c>
      <c r="J6" s="5" t="s">
        <v>206</v>
      </c>
      <c r="K6" s="5"/>
      <c r="L6" s="5" t="s">
        <v>85</v>
      </c>
      <c r="M6" s="5" t="s">
        <v>258</v>
      </c>
      <c r="N6" s="5" t="s">
        <v>209</v>
      </c>
      <c r="O6" s="5" t="s">
        <v>210</v>
      </c>
      <c r="P6" s="5" t="s">
        <v>211</v>
      </c>
      <c r="Q6" s="5" t="s">
        <v>212</v>
      </c>
      <c r="R6" s="5"/>
      <c r="S6" s="5"/>
      <c r="T6" s="5"/>
      <c r="U6" s="5"/>
      <c r="V6" s="5"/>
    </row>
    <row r="7" spans="1:22" ht="24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ht="24.75" customHeight="1">
      <c r="A8" s="5" t="s">
        <v>95</v>
      </c>
      <c r="B8" s="5" t="s">
        <v>95</v>
      </c>
      <c r="C8" s="5" t="s">
        <v>95</v>
      </c>
      <c r="D8" s="5" t="s">
        <v>95</v>
      </c>
      <c r="E8" s="5" t="s">
        <v>95</v>
      </c>
      <c r="F8" s="5">
        <v>1</v>
      </c>
      <c r="G8" s="5">
        <v>2</v>
      </c>
      <c r="H8" s="5">
        <v>3</v>
      </c>
      <c r="I8" s="5">
        <v>4</v>
      </c>
      <c r="J8" s="5">
        <v>5</v>
      </c>
      <c r="K8" s="5">
        <v>6</v>
      </c>
      <c r="L8" s="5">
        <v>7</v>
      </c>
      <c r="M8" s="5">
        <v>8</v>
      </c>
      <c r="N8" s="5">
        <v>9</v>
      </c>
      <c r="O8" s="5">
        <v>10</v>
      </c>
      <c r="P8" s="5">
        <v>11</v>
      </c>
      <c r="Q8" s="5">
        <v>12</v>
      </c>
      <c r="R8" s="5">
        <v>13</v>
      </c>
      <c r="S8" s="5">
        <v>14</v>
      </c>
      <c r="T8" s="5">
        <v>15</v>
      </c>
      <c r="U8" s="5">
        <v>16</v>
      </c>
      <c r="V8" s="5">
        <v>17</v>
      </c>
    </row>
    <row r="9" spans="1:22" ht="24.75" customHeight="1">
      <c r="A9" s="5"/>
      <c r="B9" s="5"/>
      <c r="C9" s="5"/>
      <c r="D9" s="5"/>
      <c r="E9" s="5" t="s">
        <v>96</v>
      </c>
      <c r="F9" s="5">
        <f aca="true" t="shared" si="0" ref="F9:H10">SUM(F10)</f>
        <v>0</v>
      </c>
      <c r="G9" s="5">
        <f aca="true" t="shared" si="1" ref="G9:V9">SUM(G10)</f>
        <v>0</v>
      </c>
      <c r="H9" s="5">
        <f t="shared" si="1"/>
        <v>0</v>
      </c>
      <c r="I9" s="5">
        <f t="shared" si="1"/>
        <v>0</v>
      </c>
      <c r="J9" s="5">
        <f t="shared" si="1"/>
        <v>0</v>
      </c>
      <c r="K9" s="5">
        <f t="shared" si="1"/>
        <v>0</v>
      </c>
      <c r="L9" s="5">
        <f t="shared" si="1"/>
        <v>0</v>
      </c>
      <c r="M9" s="5">
        <f t="shared" si="1"/>
        <v>0</v>
      </c>
      <c r="N9" s="5">
        <f t="shared" si="1"/>
        <v>0</v>
      </c>
      <c r="O9" s="5">
        <f t="shared" si="1"/>
        <v>0</v>
      </c>
      <c r="P9" s="5">
        <f t="shared" si="1"/>
        <v>0</v>
      </c>
      <c r="Q9" s="5">
        <f t="shared" si="1"/>
        <v>0</v>
      </c>
      <c r="R9" s="5">
        <f t="shared" si="1"/>
        <v>0</v>
      </c>
      <c r="S9" s="5">
        <f t="shared" si="1"/>
        <v>0</v>
      </c>
      <c r="T9" s="5">
        <f t="shared" si="1"/>
        <v>0</v>
      </c>
      <c r="U9" s="5">
        <f t="shared" si="1"/>
        <v>0</v>
      </c>
      <c r="V9" s="5">
        <f t="shared" si="1"/>
        <v>0</v>
      </c>
    </row>
    <row r="10" spans="1:22" ht="24.75" customHeight="1">
      <c r="A10" s="5"/>
      <c r="B10" s="5"/>
      <c r="C10" s="5"/>
      <c r="D10" s="5"/>
      <c r="E10" s="5" t="s">
        <v>79</v>
      </c>
      <c r="F10" s="5">
        <f t="shared" si="0"/>
        <v>0</v>
      </c>
      <c r="G10" s="5">
        <f t="shared" si="0"/>
        <v>0</v>
      </c>
      <c r="H10" s="5">
        <f t="shared" si="0"/>
        <v>0</v>
      </c>
      <c r="I10" s="5">
        <f aca="true" t="shared" si="2" ref="I10:V10">SUM(I11)</f>
        <v>0</v>
      </c>
      <c r="J10" s="5">
        <f t="shared" si="2"/>
        <v>0</v>
      </c>
      <c r="K10" s="5">
        <f t="shared" si="2"/>
        <v>0</v>
      </c>
      <c r="L10" s="5">
        <f t="shared" si="2"/>
        <v>0</v>
      </c>
      <c r="M10" s="5">
        <f t="shared" si="2"/>
        <v>0</v>
      </c>
      <c r="N10" s="5">
        <f t="shared" si="2"/>
        <v>0</v>
      </c>
      <c r="O10" s="5">
        <f t="shared" si="2"/>
        <v>0</v>
      </c>
      <c r="P10" s="5">
        <f t="shared" si="2"/>
        <v>0</v>
      </c>
      <c r="Q10" s="5">
        <f t="shared" si="2"/>
        <v>0</v>
      </c>
      <c r="R10" s="5">
        <f t="shared" si="2"/>
        <v>0</v>
      </c>
      <c r="S10" s="5">
        <f t="shared" si="2"/>
        <v>0</v>
      </c>
      <c r="T10" s="5">
        <f t="shared" si="2"/>
        <v>0</v>
      </c>
      <c r="U10" s="5">
        <f t="shared" si="2"/>
        <v>0</v>
      </c>
      <c r="V10" s="5">
        <f t="shared" si="2"/>
        <v>0</v>
      </c>
    </row>
    <row r="11" spans="1:22" ht="24.75" customHeight="1">
      <c r="A11" s="5" t="s">
        <v>97</v>
      </c>
      <c r="B11" s="5"/>
      <c r="C11" s="5"/>
      <c r="D11" s="5"/>
      <c r="E11" s="5" t="s">
        <v>336</v>
      </c>
      <c r="F11" s="5">
        <f aca="true" t="shared" si="3" ref="F11:V11">SUM(F12:F14)</f>
        <v>0</v>
      </c>
      <c r="G11" s="5">
        <f t="shared" si="3"/>
        <v>0</v>
      </c>
      <c r="H11" s="5">
        <f t="shared" si="3"/>
        <v>0</v>
      </c>
      <c r="I11" s="5">
        <f t="shared" si="3"/>
        <v>0</v>
      </c>
      <c r="J11" s="5">
        <f t="shared" si="3"/>
        <v>0</v>
      </c>
      <c r="K11" s="5">
        <f t="shared" si="3"/>
        <v>0</v>
      </c>
      <c r="L11" s="5">
        <f t="shared" si="3"/>
        <v>0</v>
      </c>
      <c r="M11" s="5">
        <f t="shared" si="3"/>
        <v>0</v>
      </c>
      <c r="N11" s="5">
        <f t="shared" si="3"/>
        <v>0</v>
      </c>
      <c r="O11" s="5">
        <f t="shared" si="3"/>
        <v>0</v>
      </c>
      <c r="P11" s="5">
        <f t="shared" si="3"/>
        <v>0</v>
      </c>
      <c r="Q11" s="5">
        <f t="shared" si="3"/>
        <v>0</v>
      </c>
      <c r="R11" s="5">
        <f t="shared" si="3"/>
        <v>0</v>
      </c>
      <c r="S11" s="5">
        <f t="shared" si="3"/>
        <v>0</v>
      </c>
      <c r="T11" s="5">
        <f t="shared" si="3"/>
        <v>0</v>
      </c>
      <c r="U11" s="5">
        <f t="shared" si="3"/>
        <v>0</v>
      </c>
      <c r="V11" s="5">
        <f t="shared" si="3"/>
        <v>0</v>
      </c>
    </row>
    <row r="12" spans="1:22" ht="24.75" customHeight="1">
      <c r="A12" s="5" t="s">
        <v>140</v>
      </c>
      <c r="B12" s="5" t="s">
        <v>141</v>
      </c>
      <c r="C12" s="5" t="s">
        <v>144</v>
      </c>
      <c r="D12" s="5" t="s">
        <v>142</v>
      </c>
      <c r="E12" s="5" t="s">
        <v>214</v>
      </c>
      <c r="F12" s="5">
        <f>G12+H12+K12+L12+R12+S12</f>
        <v>0</v>
      </c>
      <c r="G12" s="11">
        <v>0</v>
      </c>
      <c r="H12" s="5">
        <f>SUM(I12:J12)</f>
        <v>0</v>
      </c>
      <c r="I12" s="11">
        <v>0</v>
      </c>
      <c r="J12" s="11"/>
      <c r="K12" s="11">
        <v>0</v>
      </c>
      <c r="L12" s="5">
        <f>SUM(M12:Q12)</f>
        <v>0</v>
      </c>
      <c r="M12" s="11">
        <v>0</v>
      </c>
      <c r="N12" s="11">
        <v>0</v>
      </c>
      <c r="O12" s="11"/>
      <c r="P12" s="11"/>
      <c r="Q12" s="11">
        <v>0</v>
      </c>
      <c r="R12" s="11">
        <v>0</v>
      </c>
      <c r="S12" s="5">
        <f>SUM(T12:V12)</f>
        <v>0</v>
      </c>
      <c r="T12" s="11">
        <v>0</v>
      </c>
      <c r="U12" s="11">
        <v>0</v>
      </c>
      <c r="V12" s="11">
        <v>0</v>
      </c>
    </row>
    <row r="13" spans="1:22" ht="24.75" customHeight="1">
      <c r="A13" s="5" t="s">
        <v>140</v>
      </c>
      <c r="B13" s="5" t="s">
        <v>149</v>
      </c>
      <c r="C13" s="5" t="s">
        <v>150</v>
      </c>
      <c r="D13" s="5" t="s">
        <v>142</v>
      </c>
      <c r="E13" s="5" t="s">
        <v>215</v>
      </c>
      <c r="F13" s="5">
        <f>G13+H13+K13+L13+R13+S13</f>
        <v>0</v>
      </c>
      <c r="G13" s="11">
        <v>0</v>
      </c>
      <c r="H13" s="5">
        <f>SUM(I13:J13)</f>
        <v>0</v>
      </c>
      <c r="I13" s="11">
        <v>0</v>
      </c>
      <c r="J13" s="11">
        <v>0</v>
      </c>
      <c r="K13" s="11">
        <v>0</v>
      </c>
      <c r="L13" s="5">
        <f>SUM(M13:Q13)</f>
        <v>0</v>
      </c>
      <c r="M13" s="11"/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5">
        <f>SUM(T13:V13)</f>
        <v>0</v>
      </c>
      <c r="T13" s="11">
        <v>0</v>
      </c>
      <c r="U13" s="11">
        <v>0</v>
      </c>
      <c r="V13" s="11">
        <v>0</v>
      </c>
    </row>
    <row r="14" spans="1:22" ht="24.75" customHeight="1">
      <c r="A14" s="5" t="s">
        <v>140</v>
      </c>
      <c r="B14" s="5" t="s">
        <v>152</v>
      </c>
      <c r="C14" s="5" t="s">
        <v>150</v>
      </c>
      <c r="D14" s="5" t="s">
        <v>142</v>
      </c>
      <c r="E14" s="5" t="s">
        <v>216</v>
      </c>
      <c r="F14" s="5">
        <f>G14+H14+K14+L14+R14+S14</f>
        <v>0</v>
      </c>
      <c r="G14" s="11">
        <v>0</v>
      </c>
      <c r="H14" s="5">
        <f>SUM(I14:J14)</f>
        <v>0</v>
      </c>
      <c r="I14" s="11">
        <v>0</v>
      </c>
      <c r="J14" s="11">
        <v>0</v>
      </c>
      <c r="K14" s="11">
        <v>0</v>
      </c>
      <c r="L14" s="5">
        <f>SUM(M14:Q14)</f>
        <v>0</v>
      </c>
      <c r="M14" s="11">
        <v>0</v>
      </c>
      <c r="N14" s="11"/>
      <c r="O14" s="11">
        <v>0</v>
      </c>
      <c r="P14" s="11">
        <v>0</v>
      </c>
      <c r="Q14" s="11"/>
      <c r="R14" s="11">
        <v>0</v>
      </c>
      <c r="S14" s="5">
        <f>SUM(T14:V14)</f>
        <v>0</v>
      </c>
      <c r="T14" s="11">
        <v>0</v>
      </c>
      <c r="U14" s="11">
        <v>0</v>
      </c>
      <c r="V14" s="11">
        <v>0</v>
      </c>
    </row>
    <row r="19" ht="14.25">
      <c r="M19">
        <f>L13-M13</f>
        <v>0</v>
      </c>
    </row>
  </sheetData>
  <sheetProtection/>
  <mergeCells count="3">
    <mergeCell ref="S1:V1"/>
    <mergeCell ref="S3:V3"/>
    <mergeCell ref="A2:V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scale="95" r:id="rId1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4"/>
  </sheetPr>
  <dimension ref="A1:J73"/>
  <sheetViews>
    <sheetView zoomScalePageLayoutView="0" workbookViewId="0" topLeftCell="A40">
      <selection activeCell="G56" sqref="G56"/>
    </sheetView>
  </sheetViews>
  <sheetFormatPr defaultColWidth="9.00390625" defaultRowHeight="14.25"/>
  <cols>
    <col min="2" max="3" width="5.00390625" style="0" customWidth="1"/>
    <col min="4" max="4" width="4.25390625" style="0" customWidth="1"/>
    <col min="5" max="5" width="18.25390625" style="0" customWidth="1"/>
    <col min="6" max="6" width="30.75390625" style="0" customWidth="1"/>
    <col min="7" max="7" width="22.75390625" style="0" customWidth="1"/>
    <col min="8" max="8" width="17.375" style="0" customWidth="1"/>
    <col min="9" max="9" width="11.625" style="0" customWidth="1"/>
    <col min="10" max="10" width="7.25390625" style="0" customWidth="1"/>
  </cols>
  <sheetData>
    <row r="1" spans="8:10" ht="14.25">
      <c r="H1" s="63" t="s">
        <v>259</v>
      </c>
      <c r="I1" s="63"/>
      <c r="J1" s="63"/>
    </row>
    <row r="2" spans="1:10" ht="36.75" customHeight="1">
      <c r="A2" s="61" t="s">
        <v>260</v>
      </c>
      <c r="B2" s="61"/>
      <c r="C2" s="61"/>
      <c r="D2" s="61"/>
      <c r="E2" s="61"/>
      <c r="F2" s="61"/>
      <c r="G2" s="61"/>
      <c r="H2" s="61"/>
      <c r="I2" s="61"/>
      <c r="J2" s="61"/>
    </row>
    <row r="3" spans="8:10" ht="14.25">
      <c r="H3" s="64" t="s">
        <v>5</v>
      </c>
      <c r="I3" s="64"/>
      <c r="J3" s="64"/>
    </row>
    <row r="4" spans="1:10" ht="36" customHeight="1">
      <c r="A4" s="5" t="s">
        <v>74</v>
      </c>
      <c r="B4" s="5" t="s">
        <v>135</v>
      </c>
      <c r="C4" s="5"/>
      <c r="D4" s="5"/>
      <c r="E4" s="5" t="s">
        <v>197</v>
      </c>
      <c r="F4" s="5" t="s">
        <v>261</v>
      </c>
      <c r="G4" s="5" t="s">
        <v>262</v>
      </c>
      <c r="H4" s="5" t="s">
        <v>263</v>
      </c>
      <c r="I4" s="5" t="s">
        <v>264</v>
      </c>
      <c r="J4" s="5" t="s">
        <v>265</v>
      </c>
    </row>
    <row r="5" spans="1:10" ht="19.5" customHeight="1">
      <c r="A5" s="5"/>
      <c r="B5" s="5" t="s">
        <v>137</v>
      </c>
      <c r="C5" s="5" t="s">
        <v>138</v>
      </c>
      <c r="D5" s="5" t="s">
        <v>139</v>
      </c>
      <c r="E5" s="5"/>
      <c r="F5" s="5"/>
      <c r="G5" s="5"/>
      <c r="H5" s="5"/>
      <c r="I5" s="5"/>
      <c r="J5" s="5"/>
    </row>
    <row r="6" spans="1:10" ht="19.5" customHeight="1">
      <c r="A6" s="5" t="s">
        <v>95</v>
      </c>
      <c r="B6" s="5" t="s">
        <v>95</v>
      </c>
      <c r="C6" s="5" t="s">
        <v>95</v>
      </c>
      <c r="D6" s="5" t="s">
        <v>95</v>
      </c>
      <c r="E6" s="5" t="s">
        <v>95</v>
      </c>
      <c r="F6" s="5" t="s">
        <v>95</v>
      </c>
      <c r="G6" s="5" t="s">
        <v>95</v>
      </c>
      <c r="H6" s="5" t="s">
        <v>95</v>
      </c>
      <c r="I6" s="5">
        <v>1</v>
      </c>
      <c r="J6" s="5" t="s">
        <v>95</v>
      </c>
    </row>
    <row r="7" spans="1:10" ht="19.5" customHeight="1">
      <c r="A7" s="5"/>
      <c r="B7" s="5"/>
      <c r="C7" s="5"/>
      <c r="D7" s="5"/>
      <c r="E7" s="5" t="s">
        <v>96</v>
      </c>
      <c r="F7" s="5"/>
      <c r="G7" s="5"/>
      <c r="H7" s="5"/>
      <c r="I7" s="15">
        <f>I8</f>
        <v>7200000</v>
      </c>
      <c r="J7" s="5" t="s">
        <v>266</v>
      </c>
    </row>
    <row r="8" spans="1:10" ht="19.5" customHeight="1">
      <c r="A8" s="5"/>
      <c r="B8" s="5"/>
      <c r="C8" s="5"/>
      <c r="D8" s="5"/>
      <c r="E8" s="5" t="s">
        <v>79</v>
      </c>
      <c r="F8" s="5"/>
      <c r="G8" s="5"/>
      <c r="H8" s="5"/>
      <c r="I8" s="15">
        <f>I9+I64</f>
        <v>7200000</v>
      </c>
      <c r="J8" s="5" t="s">
        <v>266</v>
      </c>
    </row>
    <row r="9" spans="1:10" ht="19.5" customHeight="1">
      <c r="A9" s="5" t="s">
        <v>97</v>
      </c>
      <c r="B9" s="5"/>
      <c r="C9" s="5"/>
      <c r="D9" s="5"/>
      <c r="E9" s="5" t="s">
        <v>334</v>
      </c>
      <c r="F9" s="5" t="s">
        <v>375</v>
      </c>
      <c r="G9" s="5"/>
      <c r="H9" s="5"/>
      <c r="I9" s="26">
        <f>SUM(I10:I63)</f>
        <v>6950100</v>
      </c>
      <c r="J9" s="5" t="s">
        <v>266</v>
      </c>
    </row>
    <row r="10" spans="1:10" ht="19.5" customHeight="1">
      <c r="A10" s="13" t="s">
        <v>140</v>
      </c>
      <c r="B10" s="13">
        <v>213</v>
      </c>
      <c r="C10" s="14" t="s">
        <v>312</v>
      </c>
      <c r="D10" s="14" t="s">
        <v>145</v>
      </c>
      <c r="E10" s="5" t="s">
        <v>311</v>
      </c>
      <c r="F10" s="5" t="s">
        <v>409</v>
      </c>
      <c r="G10" s="5" t="s">
        <v>379</v>
      </c>
      <c r="H10" s="5" t="s">
        <v>380</v>
      </c>
      <c r="I10" s="52">
        <f>600000-300000-50000</f>
        <v>250000</v>
      </c>
      <c r="J10" s="5" t="s">
        <v>266</v>
      </c>
    </row>
    <row r="11" spans="1:10" ht="19.5" customHeight="1">
      <c r="A11" s="13" t="s">
        <v>140</v>
      </c>
      <c r="B11" s="13" t="s">
        <v>155</v>
      </c>
      <c r="C11" s="14" t="s">
        <v>142</v>
      </c>
      <c r="D11" s="14" t="s">
        <v>145</v>
      </c>
      <c r="E11" s="5" t="s">
        <v>267</v>
      </c>
      <c r="F11" s="5" t="s">
        <v>410</v>
      </c>
      <c r="G11" s="5" t="s">
        <v>379</v>
      </c>
      <c r="H11" s="5" t="s">
        <v>380</v>
      </c>
      <c r="I11" s="52">
        <v>50000</v>
      </c>
      <c r="J11" s="5" t="s">
        <v>266</v>
      </c>
    </row>
    <row r="12" spans="1:10" ht="19.5" customHeight="1">
      <c r="A12" s="13" t="s">
        <v>140</v>
      </c>
      <c r="B12" s="13" t="s">
        <v>155</v>
      </c>
      <c r="C12" s="14" t="s">
        <v>142</v>
      </c>
      <c r="D12" s="14" t="s">
        <v>145</v>
      </c>
      <c r="E12" s="5" t="s">
        <v>267</v>
      </c>
      <c r="F12" s="5" t="s">
        <v>397</v>
      </c>
      <c r="G12" s="5" t="s">
        <v>379</v>
      </c>
      <c r="H12" s="5" t="s">
        <v>380</v>
      </c>
      <c r="I12" s="52">
        <v>30000</v>
      </c>
      <c r="J12" s="5" t="s">
        <v>266</v>
      </c>
    </row>
    <row r="13" spans="1:10" ht="19.5" customHeight="1">
      <c r="A13" s="13" t="s">
        <v>140</v>
      </c>
      <c r="B13" s="13">
        <v>211</v>
      </c>
      <c r="C13" s="14" t="s">
        <v>315</v>
      </c>
      <c r="D13" s="14" t="s">
        <v>316</v>
      </c>
      <c r="E13" s="5" t="s">
        <v>314</v>
      </c>
      <c r="F13" s="5" t="s">
        <v>411</v>
      </c>
      <c r="G13" s="5" t="s">
        <v>379</v>
      </c>
      <c r="H13" s="5" t="s">
        <v>380</v>
      </c>
      <c r="I13" s="53">
        <f>2110000-20000+10000-30000+80000</f>
        <v>2150000</v>
      </c>
      <c r="J13" s="5" t="s">
        <v>266</v>
      </c>
    </row>
    <row r="14" spans="1:10" ht="19.5" customHeight="1">
      <c r="A14" s="13" t="s">
        <v>140</v>
      </c>
      <c r="B14" s="13" t="s">
        <v>155</v>
      </c>
      <c r="C14" s="14" t="s">
        <v>142</v>
      </c>
      <c r="D14" s="14" t="s">
        <v>318</v>
      </c>
      <c r="E14" s="5" t="s">
        <v>317</v>
      </c>
      <c r="F14" s="5" t="s">
        <v>398</v>
      </c>
      <c r="G14" s="5" t="s">
        <v>379</v>
      </c>
      <c r="H14" s="5" t="s">
        <v>380</v>
      </c>
      <c r="I14" s="52">
        <v>20000</v>
      </c>
      <c r="J14" s="5" t="s">
        <v>266</v>
      </c>
    </row>
    <row r="15" spans="1:10" ht="19.5" customHeight="1">
      <c r="A15" s="13" t="s">
        <v>140</v>
      </c>
      <c r="B15" s="13" t="s">
        <v>155</v>
      </c>
      <c r="C15" s="14" t="s">
        <v>142</v>
      </c>
      <c r="D15" s="14" t="s">
        <v>145</v>
      </c>
      <c r="E15" s="5" t="s">
        <v>267</v>
      </c>
      <c r="F15" s="5" t="s">
        <v>399</v>
      </c>
      <c r="G15" s="5" t="s">
        <v>379</v>
      </c>
      <c r="H15" s="5" t="s">
        <v>380</v>
      </c>
      <c r="I15" s="52">
        <v>30000</v>
      </c>
      <c r="J15" s="5" t="s">
        <v>266</v>
      </c>
    </row>
    <row r="16" spans="1:10" ht="19.5" customHeight="1">
      <c r="A16" s="13" t="s">
        <v>140</v>
      </c>
      <c r="B16" s="13" t="s">
        <v>155</v>
      </c>
      <c r="C16" s="14" t="s">
        <v>142</v>
      </c>
      <c r="D16" s="14" t="s">
        <v>145</v>
      </c>
      <c r="E16" s="5" t="s">
        <v>267</v>
      </c>
      <c r="F16" s="5" t="s">
        <v>400</v>
      </c>
      <c r="G16" s="5" t="s">
        <v>379</v>
      </c>
      <c r="H16" s="5" t="s">
        <v>380</v>
      </c>
      <c r="I16" s="52">
        <v>20000</v>
      </c>
      <c r="J16" s="5"/>
    </row>
    <row r="17" spans="1:10" ht="19.5" customHeight="1">
      <c r="A17" s="13" t="s">
        <v>140</v>
      </c>
      <c r="B17" s="13">
        <v>201</v>
      </c>
      <c r="C17" s="14" t="s">
        <v>316</v>
      </c>
      <c r="D17" s="14" t="s">
        <v>391</v>
      </c>
      <c r="E17" s="5" t="s">
        <v>319</v>
      </c>
      <c r="F17" s="5" t="s">
        <v>401</v>
      </c>
      <c r="G17" s="5" t="s">
        <v>379</v>
      </c>
      <c r="H17" s="5" t="s">
        <v>380</v>
      </c>
      <c r="I17" s="52">
        <f>50000-10000</f>
        <v>40000</v>
      </c>
      <c r="J17" s="5" t="s">
        <v>266</v>
      </c>
    </row>
    <row r="18" spans="1:10" ht="19.5" customHeight="1">
      <c r="A18" s="13" t="s">
        <v>140</v>
      </c>
      <c r="B18" s="13">
        <v>201</v>
      </c>
      <c r="C18" s="14" t="s">
        <v>312</v>
      </c>
      <c r="D18" s="14" t="s">
        <v>321</v>
      </c>
      <c r="E18" s="5" t="s">
        <v>320</v>
      </c>
      <c r="F18" s="5" t="s">
        <v>402</v>
      </c>
      <c r="G18" s="5" t="s">
        <v>379</v>
      </c>
      <c r="H18" s="5" t="s">
        <v>380</v>
      </c>
      <c r="I18" s="52">
        <v>30000</v>
      </c>
      <c r="J18" s="5" t="s">
        <v>266</v>
      </c>
    </row>
    <row r="19" spans="1:10" ht="19.5" customHeight="1">
      <c r="A19" s="13" t="s">
        <v>140</v>
      </c>
      <c r="B19" s="13">
        <v>201</v>
      </c>
      <c r="C19" s="14" t="s">
        <v>312</v>
      </c>
      <c r="D19" s="14" t="s">
        <v>321</v>
      </c>
      <c r="E19" s="5" t="s">
        <v>320</v>
      </c>
      <c r="F19" s="5" t="s">
        <v>403</v>
      </c>
      <c r="G19" s="5" t="s">
        <v>379</v>
      </c>
      <c r="H19" s="5" t="s">
        <v>380</v>
      </c>
      <c r="I19" s="52">
        <v>20000</v>
      </c>
      <c r="J19" s="5" t="s">
        <v>266</v>
      </c>
    </row>
    <row r="20" spans="1:10" ht="19.5" customHeight="1">
      <c r="A20" s="13" t="s">
        <v>140</v>
      </c>
      <c r="B20" s="13">
        <v>201</v>
      </c>
      <c r="C20" s="14" t="s">
        <v>312</v>
      </c>
      <c r="D20" s="14" t="s">
        <v>321</v>
      </c>
      <c r="E20" s="5" t="s">
        <v>320</v>
      </c>
      <c r="F20" s="5" t="s">
        <v>404</v>
      </c>
      <c r="G20" s="5" t="s">
        <v>379</v>
      </c>
      <c r="H20" s="5" t="s">
        <v>380</v>
      </c>
      <c r="I20" s="52">
        <v>20000</v>
      </c>
      <c r="J20" s="5" t="s">
        <v>266</v>
      </c>
    </row>
    <row r="21" spans="1:10" ht="19.5" customHeight="1">
      <c r="A21" s="13" t="s">
        <v>140</v>
      </c>
      <c r="B21" s="13">
        <v>207</v>
      </c>
      <c r="C21" s="14" t="s">
        <v>316</v>
      </c>
      <c r="D21" s="14" t="s">
        <v>145</v>
      </c>
      <c r="E21" s="5" t="s">
        <v>322</v>
      </c>
      <c r="F21" s="5" t="s">
        <v>412</v>
      </c>
      <c r="G21" s="5" t="s">
        <v>379</v>
      </c>
      <c r="H21" s="5" t="s">
        <v>380</v>
      </c>
      <c r="I21" s="52">
        <f>30000-10000</f>
        <v>20000</v>
      </c>
      <c r="J21" s="5" t="s">
        <v>266</v>
      </c>
    </row>
    <row r="22" spans="1:10" ht="19.5" customHeight="1">
      <c r="A22" s="13" t="s">
        <v>140</v>
      </c>
      <c r="B22" s="13">
        <v>204</v>
      </c>
      <c r="C22" s="14" t="s">
        <v>321</v>
      </c>
      <c r="D22" s="14" t="s">
        <v>145</v>
      </c>
      <c r="E22" s="5" t="s">
        <v>323</v>
      </c>
      <c r="F22" s="5" t="s">
        <v>405</v>
      </c>
      <c r="G22" s="5" t="s">
        <v>379</v>
      </c>
      <c r="H22" s="5" t="s">
        <v>380</v>
      </c>
      <c r="I22" s="52">
        <v>30000</v>
      </c>
      <c r="J22" s="5" t="s">
        <v>266</v>
      </c>
    </row>
    <row r="23" spans="1:10" ht="19.5" customHeight="1">
      <c r="A23" s="13" t="s">
        <v>140</v>
      </c>
      <c r="B23" s="13">
        <v>201</v>
      </c>
      <c r="C23" s="14" t="s">
        <v>312</v>
      </c>
      <c r="D23" s="14" t="s">
        <v>321</v>
      </c>
      <c r="E23" s="5" t="s">
        <v>320</v>
      </c>
      <c r="F23" s="5" t="s">
        <v>406</v>
      </c>
      <c r="G23" s="5" t="s">
        <v>379</v>
      </c>
      <c r="H23" s="5" t="s">
        <v>380</v>
      </c>
      <c r="I23" s="52">
        <v>10000</v>
      </c>
      <c r="J23" s="5" t="s">
        <v>266</v>
      </c>
    </row>
    <row r="24" spans="1:10" ht="19.5" customHeight="1">
      <c r="A24" s="13" t="s">
        <v>140</v>
      </c>
      <c r="B24" s="13">
        <v>205</v>
      </c>
      <c r="C24" s="14" t="s">
        <v>147</v>
      </c>
      <c r="D24" s="14" t="s">
        <v>315</v>
      </c>
      <c r="E24" s="5" t="s">
        <v>324</v>
      </c>
      <c r="F24" s="5" t="s">
        <v>407</v>
      </c>
      <c r="G24" s="5" t="s">
        <v>379</v>
      </c>
      <c r="H24" s="5" t="s">
        <v>380</v>
      </c>
      <c r="I24" s="52">
        <v>10000</v>
      </c>
      <c r="J24" s="5" t="s">
        <v>266</v>
      </c>
    </row>
    <row r="25" spans="1:10" ht="19.5" customHeight="1">
      <c r="A25" s="13" t="s">
        <v>140</v>
      </c>
      <c r="B25" s="13">
        <v>206</v>
      </c>
      <c r="C25" s="14" t="s">
        <v>315</v>
      </c>
      <c r="D25" s="14" t="s">
        <v>145</v>
      </c>
      <c r="E25" s="5" t="s">
        <v>148</v>
      </c>
      <c r="F25" s="5" t="s">
        <v>413</v>
      </c>
      <c r="G25" s="5" t="s">
        <v>379</v>
      </c>
      <c r="H25" s="5" t="s">
        <v>380</v>
      </c>
      <c r="I25" s="52">
        <v>20000</v>
      </c>
      <c r="J25" s="5" t="s">
        <v>266</v>
      </c>
    </row>
    <row r="26" spans="1:10" ht="19.5" customHeight="1">
      <c r="A26" s="13" t="s">
        <v>140</v>
      </c>
      <c r="B26" s="13">
        <v>201</v>
      </c>
      <c r="C26" s="14" t="s">
        <v>312</v>
      </c>
      <c r="D26" s="14" t="s">
        <v>321</v>
      </c>
      <c r="E26" s="5" t="s">
        <v>320</v>
      </c>
      <c r="F26" s="5" t="s">
        <v>414</v>
      </c>
      <c r="G26" s="5" t="s">
        <v>379</v>
      </c>
      <c r="H26" s="5" t="s">
        <v>380</v>
      </c>
      <c r="I26" s="52">
        <f>30000+20000</f>
        <v>50000</v>
      </c>
      <c r="J26" s="5" t="s">
        <v>266</v>
      </c>
    </row>
    <row r="27" spans="1:10" ht="19.5" customHeight="1">
      <c r="A27" s="13" t="s">
        <v>140</v>
      </c>
      <c r="B27" s="13">
        <v>201</v>
      </c>
      <c r="C27" s="14" t="s">
        <v>312</v>
      </c>
      <c r="D27" s="14" t="s">
        <v>321</v>
      </c>
      <c r="E27" s="5" t="s">
        <v>320</v>
      </c>
      <c r="F27" s="5" t="s">
        <v>415</v>
      </c>
      <c r="G27" s="5" t="s">
        <v>379</v>
      </c>
      <c r="H27" s="5" t="s">
        <v>380</v>
      </c>
      <c r="I27" s="52">
        <v>100000</v>
      </c>
      <c r="J27" s="5" t="s">
        <v>266</v>
      </c>
    </row>
    <row r="28" spans="1:10" ht="19.5" customHeight="1">
      <c r="A28" s="13" t="s">
        <v>140</v>
      </c>
      <c r="B28" s="13">
        <v>201</v>
      </c>
      <c r="C28" s="14" t="s">
        <v>312</v>
      </c>
      <c r="D28" s="14" t="s">
        <v>321</v>
      </c>
      <c r="E28" s="5" t="s">
        <v>320</v>
      </c>
      <c r="F28" s="5" t="s">
        <v>416</v>
      </c>
      <c r="G28" s="5" t="s">
        <v>379</v>
      </c>
      <c r="H28" s="5" t="s">
        <v>380</v>
      </c>
      <c r="I28" s="52">
        <v>30000</v>
      </c>
      <c r="J28" s="5" t="s">
        <v>266</v>
      </c>
    </row>
    <row r="29" spans="1:10" ht="19.5" customHeight="1">
      <c r="A29" s="13" t="s">
        <v>140</v>
      </c>
      <c r="B29" s="13">
        <v>201</v>
      </c>
      <c r="C29" s="14" t="s">
        <v>312</v>
      </c>
      <c r="D29" s="14" t="s">
        <v>321</v>
      </c>
      <c r="E29" s="5" t="s">
        <v>320</v>
      </c>
      <c r="F29" s="5" t="s">
        <v>417</v>
      </c>
      <c r="G29" s="5" t="s">
        <v>379</v>
      </c>
      <c r="H29" s="5" t="s">
        <v>380</v>
      </c>
      <c r="I29" s="52">
        <v>40000</v>
      </c>
      <c r="J29" s="5" t="s">
        <v>266</v>
      </c>
    </row>
    <row r="30" spans="1:10" ht="19.5" customHeight="1">
      <c r="A30" s="13" t="s">
        <v>140</v>
      </c>
      <c r="B30" s="13">
        <v>201</v>
      </c>
      <c r="C30" s="14" t="s">
        <v>312</v>
      </c>
      <c r="D30" s="14" t="s">
        <v>321</v>
      </c>
      <c r="E30" s="5" t="s">
        <v>320</v>
      </c>
      <c r="F30" s="5" t="s">
        <v>418</v>
      </c>
      <c r="G30" s="5" t="s">
        <v>379</v>
      </c>
      <c r="H30" s="5" t="s">
        <v>380</v>
      </c>
      <c r="I30" s="52">
        <v>40000</v>
      </c>
      <c r="J30" s="5" t="s">
        <v>266</v>
      </c>
    </row>
    <row r="31" spans="1:10" ht="19.5" customHeight="1">
      <c r="A31" s="13" t="s">
        <v>140</v>
      </c>
      <c r="B31" s="13">
        <v>201</v>
      </c>
      <c r="C31" s="14" t="s">
        <v>312</v>
      </c>
      <c r="D31" s="14" t="s">
        <v>321</v>
      </c>
      <c r="E31" s="5" t="s">
        <v>320</v>
      </c>
      <c r="F31" s="5" t="s">
        <v>419</v>
      </c>
      <c r="G31" s="5" t="s">
        <v>379</v>
      </c>
      <c r="H31" s="5" t="s">
        <v>380</v>
      </c>
      <c r="I31" s="52">
        <v>20000</v>
      </c>
      <c r="J31" s="5" t="s">
        <v>266</v>
      </c>
    </row>
    <row r="32" spans="1:10" ht="19.5" customHeight="1">
      <c r="A32" s="13" t="s">
        <v>140</v>
      </c>
      <c r="B32" s="13">
        <v>213</v>
      </c>
      <c r="C32" s="14" t="s">
        <v>316</v>
      </c>
      <c r="D32" s="14" t="s">
        <v>315</v>
      </c>
      <c r="E32" s="5" t="s">
        <v>267</v>
      </c>
      <c r="F32" s="5" t="s">
        <v>420</v>
      </c>
      <c r="G32" s="5" t="s">
        <v>379</v>
      </c>
      <c r="H32" s="5" t="s">
        <v>380</v>
      </c>
      <c r="I32" s="52">
        <v>10000</v>
      </c>
      <c r="J32" s="5" t="s">
        <v>266</v>
      </c>
    </row>
    <row r="33" spans="1:10" ht="19.5" customHeight="1">
      <c r="A33" s="13" t="s">
        <v>140</v>
      </c>
      <c r="B33" s="13" t="s">
        <v>155</v>
      </c>
      <c r="C33" s="14" t="s">
        <v>142</v>
      </c>
      <c r="D33" s="14" t="s">
        <v>326</v>
      </c>
      <c r="E33" s="5" t="s">
        <v>325</v>
      </c>
      <c r="F33" s="5" t="s">
        <v>421</v>
      </c>
      <c r="G33" s="5" t="s">
        <v>379</v>
      </c>
      <c r="H33" s="5" t="s">
        <v>380</v>
      </c>
      <c r="I33" s="52">
        <v>30000</v>
      </c>
      <c r="J33" s="5" t="s">
        <v>266</v>
      </c>
    </row>
    <row r="34" spans="1:10" ht="19.5" customHeight="1">
      <c r="A34" s="13" t="s">
        <v>140</v>
      </c>
      <c r="B34" s="13" t="s">
        <v>155</v>
      </c>
      <c r="C34" s="14" t="s">
        <v>316</v>
      </c>
      <c r="D34" s="14" t="s">
        <v>326</v>
      </c>
      <c r="E34" s="5" t="s">
        <v>325</v>
      </c>
      <c r="F34" s="5" t="s">
        <v>422</v>
      </c>
      <c r="G34" s="5" t="s">
        <v>379</v>
      </c>
      <c r="H34" s="5" t="s">
        <v>380</v>
      </c>
      <c r="I34" s="52">
        <f>20000-10000</f>
        <v>10000</v>
      </c>
      <c r="J34" s="5" t="s">
        <v>266</v>
      </c>
    </row>
    <row r="35" spans="1:10" ht="19.5" customHeight="1">
      <c r="A35" s="13" t="s">
        <v>140</v>
      </c>
      <c r="B35" s="13">
        <v>210</v>
      </c>
      <c r="C35" s="14" t="s">
        <v>455</v>
      </c>
      <c r="D35" s="14" t="s">
        <v>145</v>
      </c>
      <c r="E35" s="5" t="s">
        <v>327</v>
      </c>
      <c r="F35" s="5" t="s">
        <v>423</v>
      </c>
      <c r="G35" s="5" t="s">
        <v>379</v>
      </c>
      <c r="H35" s="5" t="s">
        <v>380</v>
      </c>
      <c r="I35" s="52">
        <v>20000</v>
      </c>
      <c r="J35" s="5" t="s">
        <v>266</v>
      </c>
    </row>
    <row r="36" spans="1:10" ht="19.5" customHeight="1">
      <c r="A36" s="13" t="s">
        <v>140</v>
      </c>
      <c r="B36" s="13" t="s">
        <v>154</v>
      </c>
      <c r="C36" s="14" t="s">
        <v>452</v>
      </c>
      <c r="D36" s="14" t="s">
        <v>453</v>
      </c>
      <c r="E36" s="5" t="s">
        <v>329</v>
      </c>
      <c r="F36" s="5" t="s">
        <v>424</v>
      </c>
      <c r="G36" s="5" t="s">
        <v>379</v>
      </c>
      <c r="H36" s="5" t="s">
        <v>380</v>
      </c>
      <c r="I36" s="52">
        <f>50000+10000</f>
        <v>60000</v>
      </c>
      <c r="J36" s="5" t="s">
        <v>266</v>
      </c>
    </row>
    <row r="37" spans="1:10" ht="19.5" customHeight="1">
      <c r="A37" s="13" t="s">
        <v>140</v>
      </c>
      <c r="B37" s="13">
        <v>208</v>
      </c>
      <c r="C37" s="14" t="s">
        <v>457</v>
      </c>
      <c r="D37" s="14" t="s">
        <v>453</v>
      </c>
      <c r="E37" s="5" t="s">
        <v>330</v>
      </c>
      <c r="F37" s="5" t="s">
        <v>425</v>
      </c>
      <c r="G37" s="5" t="s">
        <v>379</v>
      </c>
      <c r="H37" s="5" t="s">
        <v>380</v>
      </c>
      <c r="I37" s="52">
        <v>50000</v>
      </c>
      <c r="J37" s="5" t="s">
        <v>266</v>
      </c>
    </row>
    <row r="38" spans="1:10" ht="19.5" customHeight="1">
      <c r="A38" s="13" t="s">
        <v>140</v>
      </c>
      <c r="B38" s="13">
        <v>204</v>
      </c>
      <c r="C38" s="14" t="s">
        <v>321</v>
      </c>
      <c r="D38" s="14" t="s">
        <v>328</v>
      </c>
      <c r="E38" s="5" t="s">
        <v>331</v>
      </c>
      <c r="F38" s="5" t="s">
        <v>426</v>
      </c>
      <c r="G38" s="5" t="s">
        <v>379</v>
      </c>
      <c r="H38" s="5" t="s">
        <v>380</v>
      </c>
      <c r="I38" s="52">
        <f>120000+30000-50000+20000</f>
        <v>120000</v>
      </c>
      <c r="J38" s="5" t="s">
        <v>266</v>
      </c>
    </row>
    <row r="39" spans="1:10" ht="19.5" customHeight="1">
      <c r="A39" s="13" t="s">
        <v>140</v>
      </c>
      <c r="B39" s="13" t="s">
        <v>155</v>
      </c>
      <c r="C39" s="14" t="s">
        <v>142</v>
      </c>
      <c r="D39" s="14" t="s">
        <v>145</v>
      </c>
      <c r="E39" s="5" t="s">
        <v>267</v>
      </c>
      <c r="F39" s="5" t="s">
        <v>427</v>
      </c>
      <c r="G39" s="5" t="s">
        <v>379</v>
      </c>
      <c r="H39" s="5" t="s">
        <v>380</v>
      </c>
      <c r="I39" s="52">
        <v>30000</v>
      </c>
      <c r="J39" s="5"/>
    </row>
    <row r="40" spans="1:10" ht="19.5" customHeight="1">
      <c r="A40" s="13" t="s">
        <v>140</v>
      </c>
      <c r="B40" s="13">
        <v>201</v>
      </c>
      <c r="C40" s="14" t="s">
        <v>312</v>
      </c>
      <c r="D40" s="14" t="s">
        <v>321</v>
      </c>
      <c r="E40" s="5" t="s">
        <v>320</v>
      </c>
      <c r="F40" s="5" t="s">
        <v>428</v>
      </c>
      <c r="G40" s="5" t="s">
        <v>379</v>
      </c>
      <c r="H40" s="5" t="s">
        <v>380</v>
      </c>
      <c r="I40" s="52">
        <f>30000-10000</f>
        <v>20000</v>
      </c>
      <c r="J40" s="5"/>
    </row>
    <row r="41" spans="1:10" ht="19.5" customHeight="1">
      <c r="A41" s="13" t="s">
        <v>140</v>
      </c>
      <c r="B41" s="13">
        <v>210</v>
      </c>
      <c r="C41" s="14" t="s">
        <v>328</v>
      </c>
      <c r="D41" s="14" t="s">
        <v>315</v>
      </c>
      <c r="E41" s="5" t="s">
        <v>327</v>
      </c>
      <c r="F41" s="5" t="s">
        <v>429</v>
      </c>
      <c r="G41" s="5" t="s">
        <v>379</v>
      </c>
      <c r="H41" s="5" t="s">
        <v>380</v>
      </c>
      <c r="I41" s="52">
        <v>40000</v>
      </c>
      <c r="J41" s="5"/>
    </row>
    <row r="42" spans="1:10" ht="19.5" customHeight="1">
      <c r="A42" s="13" t="s">
        <v>140</v>
      </c>
      <c r="B42" s="13">
        <v>201</v>
      </c>
      <c r="C42" s="14" t="s">
        <v>312</v>
      </c>
      <c r="D42" s="14" t="s">
        <v>321</v>
      </c>
      <c r="E42" s="5" t="s">
        <v>320</v>
      </c>
      <c r="F42" s="5" t="s">
        <v>430</v>
      </c>
      <c r="G42" s="5" t="s">
        <v>379</v>
      </c>
      <c r="H42" s="5" t="s">
        <v>380</v>
      </c>
      <c r="I42" s="52">
        <v>450000</v>
      </c>
      <c r="J42" s="5"/>
    </row>
    <row r="43" spans="1:10" ht="19.5" customHeight="1">
      <c r="A43" s="13" t="s">
        <v>140</v>
      </c>
      <c r="B43" s="13">
        <v>201</v>
      </c>
      <c r="C43" s="14" t="s">
        <v>312</v>
      </c>
      <c r="D43" s="14" t="s">
        <v>321</v>
      </c>
      <c r="E43" s="5" t="s">
        <v>320</v>
      </c>
      <c r="F43" s="5" t="s">
        <v>431</v>
      </c>
      <c r="G43" s="5" t="s">
        <v>379</v>
      </c>
      <c r="H43" s="5" t="s">
        <v>380</v>
      </c>
      <c r="I43" s="52">
        <v>45000</v>
      </c>
      <c r="J43" s="5"/>
    </row>
    <row r="44" spans="1:10" ht="19.5" customHeight="1">
      <c r="A44" s="13" t="s">
        <v>140</v>
      </c>
      <c r="B44" s="13">
        <v>201</v>
      </c>
      <c r="C44" s="14" t="s">
        <v>312</v>
      </c>
      <c r="D44" s="14" t="s">
        <v>321</v>
      </c>
      <c r="E44" s="5" t="s">
        <v>320</v>
      </c>
      <c r="F44" s="5" t="s">
        <v>432</v>
      </c>
      <c r="G44" s="5" t="s">
        <v>379</v>
      </c>
      <c r="H44" s="5" t="s">
        <v>380</v>
      </c>
      <c r="I44" s="52">
        <f>150000+50000</f>
        <v>200000</v>
      </c>
      <c r="J44" s="5"/>
    </row>
    <row r="45" spans="1:10" ht="19.5" customHeight="1">
      <c r="A45" s="13" t="s">
        <v>140</v>
      </c>
      <c r="B45" s="13">
        <v>210</v>
      </c>
      <c r="C45" s="14" t="s">
        <v>313</v>
      </c>
      <c r="D45" s="14" t="s">
        <v>315</v>
      </c>
      <c r="E45" s="5" t="s">
        <v>332</v>
      </c>
      <c r="F45" s="5" t="s">
        <v>433</v>
      </c>
      <c r="G45" s="5" t="s">
        <v>379</v>
      </c>
      <c r="H45" s="5" t="s">
        <v>380</v>
      </c>
      <c r="I45" s="52">
        <v>350000</v>
      </c>
      <c r="J45" s="5"/>
    </row>
    <row r="46" spans="1:10" ht="19.5" customHeight="1">
      <c r="A46" s="13" t="s">
        <v>140</v>
      </c>
      <c r="B46" s="13">
        <v>204</v>
      </c>
      <c r="C46" s="14" t="s">
        <v>321</v>
      </c>
      <c r="D46" s="14" t="s">
        <v>328</v>
      </c>
      <c r="E46" s="5" t="s">
        <v>331</v>
      </c>
      <c r="F46" s="5" t="s">
        <v>434</v>
      </c>
      <c r="G46" s="5" t="s">
        <v>379</v>
      </c>
      <c r="H46" s="5" t="s">
        <v>380</v>
      </c>
      <c r="I46" s="52">
        <f>80000+20000</f>
        <v>100000</v>
      </c>
      <c r="J46" s="5"/>
    </row>
    <row r="47" spans="1:10" ht="19.5" customHeight="1">
      <c r="A47" s="13" t="s">
        <v>140</v>
      </c>
      <c r="B47" s="13">
        <v>201</v>
      </c>
      <c r="C47" s="14" t="s">
        <v>312</v>
      </c>
      <c r="D47" s="14" t="s">
        <v>321</v>
      </c>
      <c r="E47" s="5" t="s">
        <v>320</v>
      </c>
      <c r="F47" s="5" t="s">
        <v>408</v>
      </c>
      <c r="G47" s="5" t="s">
        <v>379</v>
      </c>
      <c r="H47" s="5" t="s">
        <v>380</v>
      </c>
      <c r="I47" s="52">
        <f>80000-80000</f>
        <v>0</v>
      </c>
      <c r="J47" s="5"/>
    </row>
    <row r="48" spans="1:10" ht="19.5" customHeight="1">
      <c r="A48" s="13" t="s">
        <v>140</v>
      </c>
      <c r="B48" s="13">
        <v>201</v>
      </c>
      <c r="C48" s="14" t="s">
        <v>312</v>
      </c>
      <c r="D48" s="14" t="s">
        <v>321</v>
      </c>
      <c r="E48" s="5" t="s">
        <v>320</v>
      </c>
      <c r="F48" s="5" t="s">
        <v>435</v>
      </c>
      <c r="G48" s="5" t="s">
        <v>379</v>
      </c>
      <c r="H48" s="5" t="s">
        <v>380</v>
      </c>
      <c r="I48" s="53">
        <v>1000000</v>
      </c>
      <c r="J48" s="5"/>
    </row>
    <row r="49" spans="1:10" ht="19.5" customHeight="1">
      <c r="A49" s="13" t="s">
        <v>140</v>
      </c>
      <c r="B49" s="13" t="s">
        <v>155</v>
      </c>
      <c r="C49" s="14" t="s">
        <v>142</v>
      </c>
      <c r="D49" s="14" t="s">
        <v>145</v>
      </c>
      <c r="E49" s="5" t="s">
        <v>267</v>
      </c>
      <c r="F49" s="5" t="s">
        <v>436</v>
      </c>
      <c r="G49" s="5" t="s">
        <v>379</v>
      </c>
      <c r="H49" s="5" t="s">
        <v>380</v>
      </c>
      <c r="I49" s="52">
        <f>100000-80000</f>
        <v>20000</v>
      </c>
      <c r="J49" s="5"/>
    </row>
    <row r="50" spans="1:10" ht="19.5" customHeight="1">
      <c r="A50" s="13" t="s">
        <v>140</v>
      </c>
      <c r="B50" s="13">
        <v>201</v>
      </c>
      <c r="C50" s="14" t="s">
        <v>452</v>
      </c>
      <c r="D50" s="14" t="s">
        <v>456</v>
      </c>
      <c r="E50" s="5" t="s">
        <v>320</v>
      </c>
      <c r="F50" s="5" t="s">
        <v>437</v>
      </c>
      <c r="G50" s="5" t="s">
        <v>379</v>
      </c>
      <c r="H50" s="5" t="s">
        <v>380</v>
      </c>
      <c r="I50" s="52">
        <v>10000</v>
      </c>
      <c r="J50" s="5"/>
    </row>
    <row r="51" spans="1:10" ht="19.5" customHeight="1">
      <c r="A51" s="13" t="s">
        <v>140</v>
      </c>
      <c r="B51" s="13">
        <v>208</v>
      </c>
      <c r="C51" s="14" t="s">
        <v>459</v>
      </c>
      <c r="D51" s="14" t="s">
        <v>453</v>
      </c>
      <c r="E51" s="5" t="s">
        <v>387</v>
      </c>
      <c r="F51" s="5" t="s">
        <v>440</v>
      </c>
      <c r="G51" s="5" t="s">
        <v>379</v>
      </c>
      <c r="H51" s="5" t="s">
        <v>380</v>
      </c>
      <c r="I51" s="54">
        <v>16000</v>
      </c>
      <c r="J51" s="5"/>
    </row>
    <row r="52" spans="1:10" ht="19.5" customHeight="1">
      <c r="A52" s="13" t="s">
        <v>140</v>
      </c>
      <c r="B52" s="13">
        <v>204</v>
      </c>
      <c r="C52" s="14" t="s">
        <v>456</v>
      </c>
      <c r="D52" s="14" t="s">
        <v>145</v>
      </c>
      <c r="E52" s="5" t="s">
        <v>323</v>
      </c>
      <c r="F52" s="5" t="s">
        <v>441</v>
      </c>
      <c r="G52" s="5" t="s">
        <v>379</v>
      </c>
      <c r="H52" s="5" t="s">
        <v>380</v>
      </c>
      <c r="I52" s="54">
        <v>10100</v>
      </c>
      <c r="J52" s="5"/>
    </row>
    <row r="53" spans="1:10" ht="19.5" customHeight="1">
      <c r="A53" s="13" t="s">
        <v>140</v>
      </c>
      <c r="B53" s="13" t="s">
        <v>155</v>
      </c>
      <c r="C53" s="14" t="s">
        <v>142</v>
      </c>
      <c r="D53" s="14" t="s">
        <v>454</v>
      </c>
      <c r="E53" s="5" t="s">
        <v>317</v>
      </c>
      <c r="F53" s="5" t="s">
        <v>442</v>
      </c>
      <c r="G53" s="5" t="s">
        <v>379</v>
      </c>
      <c r="H53" s="5" t="s">
        <v>380</v>
      </c>
      <c r="I53" s="54">
        <v>66000</v>
      </c>
      <c r="J53" s="5"/>
    </row>
    <row r="54" spans="1:10" ht="19.5" customHeight="1">
      <c r="A54" s="13" t="s">
        <v>140</v>
      </c>
      <c r="B54" s="13">
        <v>205</v>
      </c>
      <c r="C54" s="14" t="s">
        <v>147</v>
      </c>
      <c r="D54" s="14" t="s">
        <v>453</v>
      </c>
      <c r="E54" s="5" t="s">
        <v>324</v>
      </c>
      <c r="F54" s="5" t="s">
        <v>443</v>
      </c>
      <c r="G54" s="5" t="s">
        <v>379</v>
      </c>
      <c r="H54" s="5" t="s">
        <v>380</v>
      </c>
      <c r="I54" s="54">
        <v>68700</v>
      </c>
      <c r="J54" s="5"/>
    </row>
    <row r="55" spans="1:10" ht="19.5" customHeight="1">
      <c r="A55" s="13" t="s">
        <v>140</v>
      </c>
      <c r="B55" s="13">
        <v>205</v>
      </c>
      <c r="C55" s="14" t="s">
        <v>147</v>
      </c>
      <c r="D55" s="14" t="s">
        <v>453</v>
      </c>
      <c r="E55" s="5" t="s">
        <v>324</v>
      </c>
      <c r="F55" s="5" t="s">
        <v>444</v>
      </c>
      <c r="G55" s="5" t="s">
        <v>379</v>
      </c>
      <c r="H55" s="5" t="s">
        <v>380</v>
      </c>
      <c r="I55" s="54">
        <v>193300</v>
      </c>
      <c r="J55" s="5" t="s">
        <v>266</v>
      </c>
    </row>
    <row r="56" spans="1:10" ht="19.5" customHeight="1">
      <c r="A56" s="13" t="s">
        <v>140</v>
      </c>
      <c r="B56" s="13">
        <v>210</v>
      </c>
      <c r="C56" s="14" t="s">
        <v>458</v>
      </c>
      <c r="D56" s="14" t="s">
        <v>453</v>
      </c>
      <c r="E56" s="5" t="s">
        <v>332</v>
      </c>
      <c r="F56" s="5" t="s">
        <v>445</v>
      </c>
      <c r="G56" s="5" t="s">
        <v>379</v>
      </c>
      <c r="H56" s="5" t="s">
        <v>380</v>
      </c>
      <c r="I56" s="54">
        <v>71000</v>
      </c>
      <c r="J56" s="5" t="s">
        <v>266</v>
      </c>
    </row>
    <row r="57" spans="1:10" ht="19.5" customHeight="1">
      <c r="A57" s="13" t="s">
        <v>140</v>
      </c>
      <c r="B57" s="13" t="s">
        <v>155</v>
      </c>
      <c r="C57" s="14" t="s">
        <v>142</v>
      </c>
      <c r="D57" s="14" t="s">
        <v>145</v>
      </c>
      <c r="E57" s="5" t="s">
        <v>267</v>
      </c>
      <c r="F57" s="5" t="s">
        <v>446</v>
      </c>
      <c r="G57" s="5" t="s">
        <v>379</v>
      </c>
      <c r="H57" s="5" t="s">
        <v>380</v>
      </c>
      <c r="I57" s="55">
        <v>100000</v>
      </c>
      <c r="J57" s="5"/>
    </row>
    <row r="58" spans="1:10" ht="19.5" customHeight="1">
      <c r="A58" s="13" t="s">
        <v>140</v>
      </c>
      <c r="B58" s="13" t="s">
        <v>155</v>
      </c>
      <c r="C58" s="14" t="s">
        <v>142</v>
      </c>
      <c r="D58" s="14" t="s">
        <v>145</v>
      </c>
      <c r="E58" s="5" t="s">
        <v>267</v>
      </c>
      <c r="F58" s="5" t="s">
        <v>447</v>
      </c>
      <c r="G58" s="5" t="s">
        <v>379</v>
      </c>
      <c r="H58" s="5" t="s">
        <v>380</v>
      </c>
      <c r="I58" s="55">
        <v>500000</v>
      </c>
      <c r="J58" s="5"/>
    </row>
    <row r="59" spans="1:10" ht="19.5" customHeight="1">
      <c r="A59" s="13" t="s">
        <v>140</v>
      </c>
      <c r="B59" s="13" t="s">
        <v>155</v>
      </c>
      <c r="C59" s="14" t="s">
        <v>142</v>
      </c>
      <c r="D59" s="14" t="s">
        <v>145</v>
      </c>
      <c r="E59" s="5" t="s">
        <v>267</v>
      </c>
      <c r="F59" s="5" t="s">
        <v>448</v>
      </c>
      <c r="G59" s="5" t="s">
        <v>379</v>
      </c>
      <c r="H59" s="5" t="s">
        <v>380</v>
      </c>
      <c r="I59" s="55">
        <v>30000</v>
      </c>
      <c r="J59" s="5"/>
    </row>
    <row r="60" spans="1:10" ht="19.5" customHeight="1">
      <c r="A60" s="13" t="s">
        <v>140</v>
      </c>
      <c r="B60" s="13">
        <v>201</v>
      </c>
      <c r="C60" s="14" t="s">
        <v>385</v>
      </c>
      <c r="D60" s="14" t="s">
        <v>386</v>
      </c>
      <c r="E60" s="5" t="s">
        <v>320</v>
      </c>
      <c r="F60" s="5" t="s">
        <v>449</v>
      </c>
      <c r="G60" s="5" t="s">
        <v>379</v>
      </c>
      <c r="H60" s="5" t="s">
        <v>380</v>
      </c>
      <c r="I60" s="54">
        <v>230000</v>
      </c>
      <c r="J60" s="5"/>
    </row>
    <row r="61" spans="1:10" ht="19.5" customHeight="1">
      <c r="A61" s="13" t="s">
        <v>140</v>
      </c>
      <c r="B61" s="13">
        <v>201</v>
      </c>
      <c r="C61" s="14" t="s">
        <v>385</v>
      </c>
      <c r="D61" s="14" t="s">
        <v>386</v>
      </c>
      <c r="E61" s="5" t="s">
        <v>320</v>
      </c>
      <c r="F61" s="5" t="s">
        <v>450</v>
      </c>
      <c r="G61" s="5" t="s">
        <v>379</v>
      </c>
      <c r="H61" s="5" t="s">
        <v>380</v>
      </c>
      <c r="I61" s="56">
        <v>70000</v>
      </c>
      <c r="J61" s="5"/>
    </row>
    <row r="62" spans="1:10" ht="19.5" customHeight="1">
      <c r="A62" s="13"/>
      <c r="B62" s="13"/>
      <c r="C62" s="14"/>
      <c r="D62" s="14"/>
      <c r="E62" s="5"/>
      <c r="F62" s="5"/>
      <c r="G62" s="5"/>
      <c r="H62" s="5"/>
      <c r="I62" s="5"/>
      <c r="J62" s="5"/>
    </row>
    <row r="63" spans="1:10" ht="19.5" customHeight="1">
      <c r="A63" s="13" t="s">
        <v>98</v>
      </c>
      <c r="B63" s="13"/>
      <c r="C63" s="14"/>
      <c r="D63" s="14"/>
      <c r="E63" s="5" t="s">
        <v>335</v>
      </c>
      <c r="F63" s="5"/>
      <c r="G63" s="5"/>
      <c r="H63" s="5"/>
      <c r="I63" s="5"/>
      <c r="J63" s="5" t="s">
        <v>266</v>
      </c>
    </row>
    <row r="64" spans="1:10" ht="19.5" customHeight="1">
      <c r="A64" s="13" t="s">
        <v>158</v>
      </c>
      <c r="B64" s="13"/>
      <c r="C64" s="14"/>
      <c r="D64" s="14"/>
      <c r="E64" s="5" t="s">
        <v>268</v>
      </c>
      <c r="F64" s="5" t="s">
        <v>374</v>
      </c>
      <c r="G64" s="5"/>
      <c r="H64" s="5"/>
      <c r="I64" s="27">
        <f>SUM(I65:I73)</f>
        <v>249900</v>
      </c>
      <c r="J64" s="5" t="s">
        <v>266</v>
      </c>
    </row>
    <row r="65" spans="1:10" ht="19.5" customHeight="1">
      <c r="A65" s="13" t="s">
        <v>158</v>
      </c>
      <c r="B65" s="19" t="s">
        <v>388</v>
      </c>
      <c r="C65" s="19" t="s">
        <v>389</v>
      </c>
      <c r="D65" s="19" t="s">
        <v>390</v>
      </c>
      <c r="E65" s="11" t="s">
        <v>367</v>
      </c>
      <c r="F65" s="5" t="s">
        <v>381</v>
      </c>
      <c r="G65" s="5" t="s">
        <v>379</v>
      </c>
      <c r="H65" s="5" t="s">
        <v>380</v>
      </c>
      <c r="I65" s="5">
        <v>20000</v>
      </c>
      <c r="J65" s="5" t="s">
        <v>266</v>
      </c>
    </row>
    <row r="66" spans="1:10" ht="19.5" customHeight="1">
      <c r="A66" s="13" t="s">
        <v>158</v>
      </c>
      <c r="B66" s="13" t="s">
        <v>141</v>
      </c>
      <c r="C66" s="14" t="s">
        <v>146</v>
      </c>
      <c r="D66" s="14" t="s">
        <v>145</v>
      </c>
      <c r="E66" s="5" t="s">
        <v>268</v>
      </c>
      <c r="F66" s="5" t="s">
        <v>376</v>
      </c>
      <c r="G66" s="5" t="s">
        <v>379</v>
      </c>
      <c r="H66" s="5" t="s">
        <v>380</v>
      </c>
      <c r="I66" s="5">
        <v>25000</v>
      </c>
      <c r="J66" s="5" t="s">
        <v>266</v>
      </c>
    </row>
    <row r="67" spans="1:10" ht="19.5" customHeight="1">
      <c r="A67" s="13" t="s">
        <v>158</v>
      </c>
      <c r="B67" s="13" t="s">
        <v>141</v>
      </c>
      <c r="C67" s="14" t="s">
        <v>146</v>
      </c>
      <c r="D67" s="14" t="s">
        <v>145</v>
      </c>
      <c r="E67" s="5" t="s">
        <v>268</v>
      </c>
      <c r="F67" s="5" t="s">
        <v>382</v>
      </c>
      <c r="G67" s="5" t="s">
        <v>379</v>
      </c>
      <c r="H67" s="5" t="s">
        <v>380</v>
      </c>
      <c r="I67" s="5">
        <v>35000</v>
      </c>
      <c r="J67" s="5" t="s">
        <v>266</v>
      </c>
    </row>
    <row r="68" spans="1:10" ht="19.5" customHeight="1">
      <c r="A68" s="13" t="s">
        <v>158</v>
      </c>
      <c r="B68" s="13" t="s">
        <v>141</v>
      </c>
      <c r="C68" s="14" t="s">
        <v>146</v>
      </c>
      <c r="D68" s="14" t="s">
        <v>145</v>
      </c>
      <c r="E68" s="5" t="s">
        <v>268</v>
      </c>
      <c r="F68" s="5" t="s">
        <v>377</v>
      </c>
      <c r="G68" s="5" t="s">
        <v>379</v>
      </c>
      <c r="H68" s="5" t="s">
        <v>380</v>
      </c>
      <c r="I68" s="5">
        <v>20000</v>
      </c>
      <c r="J68" s="5" t="s">
        <v>266</v>
      </c>
    </row>
    <row r="69" spans="1:10" ht="19.5" customHeight="1">
      <c r="A69" s="13" t="s">
        <v>158</v>
      </c>
      <c r="B69" s="19" t="s">
        <v>388</v>
      </c>
      <c r="C69" s="19" t="s">
        <v>389</v>
      </c>
      <c r="D69" s="19" t="s">
        <v>390</v>
      </c>
      <c r="E69" s="11" t="s">
        <v>367</v>
      </c>
      <c r="F69" s="5" t="s">
        <v>383</v>
      </c>
      <c r="G69" s="5" t="s">
        <v>379</v>
      </c>
      <c r="H69" s="5" t="s">
        <v>380</v>
      </c>
      <c r="I69" s="5">
        <v>20000</v>
      </c>
      <c r="J69" s="5" t="s">
        <v>266</v>
      </c>
    </row>
    <row r="70" spans="1:10" ht="19.5" customHeight="1">
      <c r="A70" s="13" t="s">
        <v>158</v>
      </c>
      <c r="B70" s="19" t="s">
        <v>388</v>
      </c>
      <c r="C70" s="19" t="s">
        <v>389</v>
      </c>
      <c r="D70" s="19" t="s">
        <v>390</v>
      </c>
      <c r="E70" s="11" t="s">
        <v>367</v>
      </c>
      <c r="F70" s="5" t="s">
        <v>384</v>
      </c>
      <c r="G70" s="5" t="s">
        <v>379</v>
      </c>
      <c r="H70" s="5" t="s">
        <v>380</v>
      </c>
      <c r="I70" s="5">
        <v>67000</v>
      </c>
      <c r="J70" s="5" t="s">
        <v>266</v>
      </c>
    </row>
    <row r="71" spans="1:10" ht="21" customHeight="1">
      <c r="A71" s="13" t="s">
        <v>158</v>
      </c>
      <c r="B71" s="19" t="s">
        <v>141</v>
      </c>
      <c r="C71" s="19" t="s">
        <v>146</v>
      </c>
      <c r="D71" s="19" t="s">
        <v>147</v>
      </c>
      <c r="E71" s="11" t="s">
        <v>367</v>
      </c>
      <c r="F71" s="5" t="s">
        <v>438</v>
      </c>
      <c r="G71" s="5" t="s">
        <v>379</v>
      </c>
      <c r="H71" s="5" t="s">
        <v>380</v>
      </c>
      <c r="I71" s="5">
        <v>46900</v>
      </c>
      <c r="J71" s="5" t="s">
        <v>266</v>
      </c>
    </row>
    <row r="72" spans="1:10" ht="21" customHeight="1">
      <c r="A72" s="13" t="s">
        <v>158</v>
      </c>
      <c r="B72" s="19" t="s">
        <v>141</v>
      </c>
      <c r="C72" s="19" t="s">
        <v>146</v>
      </c>
      <c r="D72" s="19" t="s">
        <v>147</v>
      </c>
      <c r="E72" s="11" t="s">
        <v>367</v>
      </c>
      <c r="F72" s="5" t="s">
        <v>439</v>
      </c>
      <c r="G72" s="5" t="s">
        <v>379</v>
      </c>
      <c r="H72" s="5" t="s">
        <v>380</v>
      </c>
      <c r="I72" s="5">
        <v>6000</v>
      </c>
      <c r="J72" s="5"/>
    </row>
    <row r="73" spans="1:10" ht="21" customHeight="1">
      <c r="A73" s="13" t="s">
        <v>158</v>
      </c>
      <c r="B73" s="39" t="s">
        <v>141</v>
      </c>
      <c r="C73" s="14" t="s">
        <v>146</v>
      </c>
      <c r="D73" s="14" t="s">
        <v>145</v>
      </c>
      <c r="E73" s="5" t="s">
        <v>268</v>
      </c>
      <c r="F73" s="5" t="s">
        <v>378</v>
      </c>
      <c r="G73" s="5" t="s">
        <v>379</v>
      </c>
      <c r="H73" s="5" t="s">
        <v>380</v>
      </c>
      <c r="I73" s="5">
        <v>10000</v>
      </c>
      <c r="J73" s="5"/>
    </row>
  </sheetData>
  <sheetProtection/>
  <autoFilter ref="A9:J73"/>
  <mergeCells count="3">
    <mergeCell ref="H1:J1"/>
    <mergeCell ref="H3:J3"/>
    <mergeCell ref="A2:J2"/>
  </mergeCells>
  <printOptions/>
  <pageMargins left="0.36" right="0.35433070866141736" top="0.22" bottom="0.39" header="0.5118110236220472" footer="0.15"/>
  <pageSetup blackAndWhite="1" horizontalDpi="600" verticalDpi="600" orientation="landscape" paperSize="8" r:id="rId3"/>
  <headerFooter alignWithMargins="0">
    <oddFooter>&amp;C第 &amp;P 页，共 &amp;N 页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4"/>
  </sheetPr>
  <dimension ref="A1:I6"/>
  <sheetViews>
    <sheetView zoomScalePageLayoutView="0" workbookViewId="0" topLeftCell="A1">
      <selection activeCell="I12" sqref="I12"/>
    </sheetView>
  </sheetViews>
  <sheetFormatPr defaultColWidth="9.00390625" defaultRowHeight="14.25"/>
  <cols>
    <col min="1" max="1" width="18.00390625" style="0" customWidth="1"/>
    <col min="2" max="2" width="27.75390625" style="0" customWidth="1"/>
    <col min="3" max="3" width="27.25390625" style="0" customWidth="1"/>
    <col min="4" max="4" width="17.375" style="0" customWidth="1"/>
    <col min="5" max="5" width="19.125" style="0" customWidth="1"/>
    <col min="6" max="6" width="17.375" style="0" customWidth="1"/>
    <col min="7" max="7" width="20.875" style="0" customWidth="1"/>
    <col min="8" max="8" width="18.50390625" style="0" customWidth="1"/>
    <col min="9" max="9" width="17.125" style="0" customWidth="1"/>
  </cols>
  <sheetData>
    <row r="1" ht="14.25">
      <c r="I1" t="s">
        <v>269</v>
      </c>
    </row>
    <row r="2" spans="1:9" ht="57" customHeight="1">
      <c r="A2" s="66" t="s">
        <v>270</v>
      </c>
      <c r="B2" s="66"/>
      <c r="C2" s="66"/>
      <c r="D2" s="66"/>
      <c r="E2" s="66"/>
      <c r="F2" s="66"/>
      <c r="G2" s="66"/>
      <c r="H2" s="66"/>
      <c r="I2" s="66"/>
    </row>
    <row r="3" spans="1:9" ht="19.5" customHeight="1">
      <c r="A3" s="5"/>
      <c r="B3" s="5"/>
      <c r="C3" s="5"/>
      <c r="D3" s="5"/>
      <c r="E3" s="5"/>
      <c r="F3" s="5"/>
      <c r="G3" s="5"/>
      <c r="H3" s="5"/>
      <c r="I3" s="5" t="s">
        <v>5</v>
      </c>
    </row>
    <row r="4" spans="1:9" ht="19.5" customHeight="1">
      <c r="A4" s="5" t="s">
        <v>271</v>
      </c>
      <c r="B4" s="5" t="s">
        <v>74</v>
      </c>
      <c r="C4" s="5" t="s">
        <v>135</v>
      </c>
      <c r="D4" s="5"/>
      <c r="E4" s="5"/>
      <c r="F4" s="5" t="s">
        <v>272</v>
      </c>
      <c r="G4" s="5" t="s">
        <v>261</v>
      </c>
      <c r="H4" s="5" t="s">
        <v>264</v>
      </c>
      <c r="I4" s="5" t="s">
        <v>273</v>
      </c>
    </row>
    <row r="5" spans="1:9" ht="19.5" customHeight="1">
      <c r="A5" s="5"/>
      <c r="B5" s="5"/>
      <c r="C5" s="5" t="s">
        <v>137</v>
      </c>
      <c r="D5" s="5" t="s">
        <v>138</v>
      </c>
      <c r="E5" s="5" t="s">
        <v>139</v>
      </c>
      <c r="F5" s="5"/>
      <c r="G5" s="5"/>
      <c r="H5" s="5"/>
      <c r="I5" s="5"/>
    </row>
    <row r="6" spans="1:9" ht="19.5" customHeight="1">
      <c r="A6" s="5" t="s">
        <v>95</v>
      </c>
      <c r="B6" s="5" t="s">
        <v>95</v>
      </c>
      <c r="C6" s="5" t="s">
        <v>95</v>
      </c>
      <c r="D6" s="5" t="s">
        <v>95</v>
      </c>
      <c r="E6" s="5" t="s">
        <v>95</v>
      </c>
      <c r="F6" s="5" t="s">
        <v>95</v>
      </c>
      <c r="G6" s="5" t="s">
        <v>95</v>
      </c>
      <c r="H6" s="5">
        <v>1</v>
      </c>
      <c r="I6" s="5">
        <v>2</v>
      </c>
    </row>
  </sheetData>
  <sheetProtection/>
  <mergeCells count="1">
    <mergeCell ref="A2:I2"/>
  </mergeCells>
  <printOptions/>
  <pageMargins left="0.5511811023622047" right="0.35433070866141736" top="0.5905511811023623" bottom="0.7874015748031497" header="0.5118110236220472" footer="0.5118110236220472"/>
  <pageSetup horizontalDpi="600" verticalDpi="600" orientation="landscape" paperSize="8" r:id="rId1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4"/>
  </sheetPr>
  <dimension ref="A1:AA14"/>
  <sheetViews>
    <sheetView zoomScalePageLayoutView="0" workbookViewId="0" topLeftCell="A1">
      <selection activeCell="H11" sqref="H11:H14"/>
    </sheetView>
  </sheetViews>
  <sheetFormatPr defaultColWidth="9.00390625" defaultRowHeight="14.25"/>
  <cols>
    <col min="1" max="1" width="7.75390625" style="0" customWidth="1"/>
    <col min="2" max="2" width="15.00390625" style="0" customWidth="1"/>
    <col min="3" max="3" width="5.375" style="0" customWidth="1"/>
    <col min="4" max="4" width="5.125" style="0" customWidth="1"/>
    <col min="5" max="5" width="4.625" style="0" customWidth="1"/>
    <col min="6" max="6" width="5.00390625" style="0" customWidth="1"/>
    <col min="7" max="8" width="5.25390625" style="0" customWidth="1"/>
    <col min="9" max="9" width="6.75390625" style="0" customWidth="1"/>
    <col min="10" max="10" width="5.875" style="0" customWidth="1"/>
    <col min="11" max="11" width="5.375" style="0" customWidth="1"/>
    <col min="12" max="12" width="5.75390625" style="0" customWidth="1"/>
    <col min="13" max="13" width="5.00390625" style="0" customWidth="1"/>
    <col min="14" max="14" width="6.25390625" style="0" customWidth="1"/>
    <col min="15" max="15" width="5.50390625" style="0" customWidth="1"/>
    <col min="16" max="16" width="9.25390625" style="0" customWidth="1"/>
    <col min="17" max="17" width="12.125" style="0" customWidth="1"/>
    <col min="19" max="19" width="5.75390625" style="0" customWidth="1"/>
    <col min="20" max="21" width="7.00390625" style="0" customWidth="1"/>
    <col min="22" max="22" width="5.875" style="0" customWidth="1"/>
    <col min="23" max="23" width="6.75390625" style="0" customWidth="1"/>
    <col min="24" max="24" width="9.50390625" style="0" customWidth="1"/>
    <col min="25" max="25" width="11.00390625" style="0" customWidth="1"/>
    <col min="27" max="27" width="15.25390625" style="0" customWidth="1"/>
  </cols>
  <sheetData>
    <row r="1" spans="26:27" ht="19.5" customHeight="1">
      <c r="Z1" s="63" t="s">
        <v>274</v>
      </c>
      <c r="AA1" s="63"/>
    </row>
    <row r="2" spans="1:27" ht="31.5">
      <c r="A2" s="61" t="s">
        <v>275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</row>
    <row r="3" spans="26:27" ht="14.25">
      <c r="Z3" s="63" t="s">
        <v>276</v>
      </c>
      <c r="AA3" s="63"/>
    </row>
    <row r="5" spans="1:27" ht="19.5" customHeight="1">
      <c r="A5" s="5" t="s">
        <v>74</v>
      </c>
      <c r="B5" s="5" t="s">
        <v>75</v>
      </c>
      <c r="C5" s="5" t="s">
        <v>277</v>
      </c>
      <c r="D5" s="5"/>
      <c r="E5" s="5"/>
      <c r="F5" s="5"/>
      <c r="G5" s="5" t="s">
        <v>278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 t="s">
        <v>279</v>
      </c>
      <c r="U5" s="5"/>
      <c r="V5" s="5"/>
      <c r="W5" s="5"/>
      <c r="X5" s="5"/>
      <c r="Y5" s="5" t="s">
        <v>280</v>
      </c>
      <c r="Z5" s="5"/>
      <c r="AA5" s="5" t="s">
        <v>281</v>
      </c>
    </row>
    <row r="6" spans="1:27" ht="30.75" customHeight="1">
      <c r="A6" s="5"/>
      <c r="B6" s="5"/>
      <c r="C6" s="5" t="s">
        <v>96</v>
      </c>
      <c r="D6" s="9" t="s">
        <v>296</v>
      </c>
      <c r="E6" s="9" t="s">
        <v>297</v>
      </c>
      <c r="F6" s="9" t="s">
        <v>298</v>
      </c>
      <c r="G6" s="5" t="s">
        <v>96</v>
      </c>
      <c r="H6" s="9" t="s">
        <v>299</v>
      </c>
      <c r="I6" s="5"/>
      <c r="J6" s="5"/>
      <c r="K6" s="5"/>
      <c r="L6" s="5"/>
      <c r="M6" s="9" t="s">
        <v>285</v>
      </c>
      <c r="N6" s="9" t="s">
        <v>286</v>
      </c>
      <c r="O6" s="9" t="s">
        <v>287</v>
      </c>
      <c r="P6" s="5"/>
      <c r="Q6" s="5"/>
      <c r="R6" s="5"/>
      <c r="S6" s="9" t="s">
        <v>288</v>
      </c>
      <c r="T6" s="9" t="s">
        <v>289</v>
      </c>
      <c r="U6" s="5"/>
      <c r="V6" s="5"/>
      <c r="W6" s="5"/>
      <c r="X6" s="9" t="s">
        <v>293</v>
      </c>
      <c r="Y6" s="9" t="s">
        <v>295</v>
      </c>
      <c r="Z6" s="9" t="s">
        <v>294</v>
      </c>
      <c r="AA6" s="5"/>
    </row>
    <row r="7" spans="1:27" ht="40.5" customHeight="1">
      <c r="A7" s="5"/>
      <c r="B7" s="5"/>
      <c r="C7" s="5"/>
      <c r="D7" s="5"/>
      <c r="E7" s="5"/>
      <c r="F7" s="5"/>
      <c r="G7" s="5"/>
      <c r="H7" s="5" t="s">
        <v>85</v>
      </c>
      <c r="I7" s="9" t="s">
        <v>300</v>
      </c>
      <c r="J7" s="5"/>
      <c r="K7" s="9" t="s">
        <v>302</v>
      </c>
      <c r="L7" s="9" t="s">
        <v>303</v>
      </c>
      <c r="M7" s="5"/>
      <c r="N7" s="5"/>
      <c r="O7" s="5" t="s">
        <v>85</v>
      </c>
      <c r="P7" s="10" t="s">
        <v>304</v>
      </c>
      <c r="Q7" s="10" t="s">
        <v>305</v>
      </c>
      <c r="R7" s="10" t="s">
        <v>306</v>
      </c>
      <c r="S7" s="5"/>
      <c r="T7" s="5" t="s">
        <v>85</v>
      </c>
      <c r="U7" s="9" t="s">
        <v>290</v>
      </c>
      <c r="V7" s="9" t="s">
        <v>291</v>
      </c>
      <c r="W7" s="9" t="s">
        <v>292</v>
      </c>
      <c r="X7" s="5"/>
      <c r="Y7" s="5"/>
      <c r="Z7" s="5"/>
      <c r="AA7" s="5"/>
    </row>
    <row r="8" spans="1:27" ht="33.75" customHeight="1">
      <c r="A8" s="5"/>
      <c r="B8" s="5"/>
      <c r="C8" s="5"/>
      <c r="D8" s="5"/>
      <c r="E8" s="5"/>
      <c r="F8" s="5"/>
      <c r="G8" s="5"/>
      <c r="H8" s="5"/>
      <c r="I8" s="5" t="s">
        <v>282</v>
      </c>
      <c r="J8" s="9" t="s">
        <v>301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27" ht="19.5" customHeight="1">
      <c r="A9" s="5" t="s">
        <v>95</v>
      </c>
      <c r="B9" s="5" t="s">
        <v>95</v>
      </c>
      <c r="C9" s="5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5">
        <v>9</v>
      </c>
      <c r="L9" s="5">
        <v>10</v>
      </c>
      <c r="M9" s="5">
        <v>11</v>
      </c>
      <c r="N9" s="5">
        <v>12</v>
      </c>
      <c r="O9" s="5">
        <v>13</v>
      </c>
      <c r="P9" s="5">
        <v>14</v>
      </c>
      <c r="Q9" s="5">
        <v>15</v>
      </c>
      <c r="R9" s="5">
        <v>16</v>
      </c>
      <c r="S9" s="5">
        <v>17</v>
      </c>
      <c r="T9" s="5">
        <v>18</v>
      </c>
      <c r="U9" s="5">
        <v>19</v>
      </c>
      <c r="V9" s="5">
        <v>20</v>
      </c>
      <c r="W9" s="5">
        <v>21</v>
      </c>
      <c r="X9" s="5">
        <v>23</v>
      </c>
      <c r="Y9" s="5">
        <v>24</v>
      </c>
      <c r="Z9" s="5">
        <v>26</v>
      </c>
      <c r="AA9" s="5">
        <v>27</v>
      </c>
    </row>
    <row r="10" spans="1:27" ht="24.75" customHeight="1">
      <c r="A10" s="5"/>
      <c r="B10" s="5" t="s">
        <v>96</v>
      </c>
      <c r="C10" s="5">
        <f>SUM(C11:C14)</f>
        <v>62</v>
      </c>
      <c r="D10" s="5">
        <f>SUM(D11:D14)</f>
        <v>20</v>
      </c>
      <c r="E10" s="5">
        <f aca="true" t="shared" si="0" ref="E10:AA10">SUM(E11:E14)</f>
        <v>40</v>
      </c>
      <c r="F10" s="5">
        <f t="shared" si="0"/>
        <v>2</v>
      </c>
      <c r="G10" s="5">
        <f t="shared" si="0"/>
        <v>61</v>
      </c>
      <c r="H10" s="5">
        <f t="shared" si="0"/>
        <v>58</v>
      </c>
      <c r="I10" s="5">
        <f t="shared" si="0"/>
        <v>27</v>
      </c>
      <c r="J10" s="5">
        <f t="shared" si="0"/>
        <v>8</v>
      </c>
      <c r="K10" s="5">
        <f t="shared" si="0"/>
        <v>19</v>
      </c>
      <c r="L10" s="5">
        <f t="shared" si="0"/>
        <v>4</v>
      </c>
      <c r="M10" s="5">
        <f t="shared" si="0"/>
        <v>0</v>
      </c>
      <c r="N10" s="5">
        <f t="shared" si="0"/>
        <v>1</v>
      </c>
      <c r="O10" s="5">
        <f t="shared" si="0"/>
        <v>2</v>
      </c>
      <c r="P10" s="5">
        <f t="shared" si="0"/>
        <v>2</v>
      </c>
      <c r="Q10" s="5">
        <f t="shared" si="0"/>
        <v>0</v>
      </c>
      <c r="R10" s="5">
        <f t="shared" si="0"/>
        <v>0</v>
      </c>
      <c r="S10" s="5">
        <f t="shared" si="0"/>
        <v>6</v>
      </c>
      <c r="T10" s="5">
        <f t="shared" si="0"/>
        <v>2</v>
      </c>
      <c r="U10" s="5">
        <f t="shared" si="0"/>
        <v>2</v>
      </c>
      <c r="V10" s="5">
        <f t="shared" si="0"/>
        <v>0</v>
      </c>
      <c r="W10" s="5">
        <f t="shared" si="0"/>
        <v>0</v>
      </c>
      <c r="X10" s="5">
        <f t="shared" si="0"/>
        <v>3</v>
      </c>
      <c r="Y10" s="5">
        <f t="shared" si="0"/>
        <v>6</v>
      </c>
      <c r="Z10" s="5">
        <f t="shared" si="0"/>
        <v>6</v>
      </c>
      <c r="AA10" s="5">
        <f t="shared" si="0"/>
        <v>0</v>
      </c>
    </row>
    <row r="11" spans="1:27" ht="24.75" customHeight="1">
      <c r="A11" s="5" t="s">
        <v>97</v>
      </c>
      <c r="B11" s="5" t="s">
        <v>307</v>
      </c>
      <c r="C11" s="5">
        <f>SUM(D11:F11)</f>
        <v>27</v>
      </c>
      <c r="D11" s="11">
        <v>20</v>
      </c>
      <c r="E11" s="11">
        <v>5</v>
      </c>
      <c r="F11" s="11">
        <v>2</v>
      </c>
      <c r="G11" s="5">
        <f>H11+O11</f>
        <v>34</v>
      </c>
      <c r="H11" s="5">
        <f>SUM(I11:L11)</f>
        <v>34</v>
      </c>
      <c r="I11" s="11">
        <v>27</v>
      </c>
      <c r="J11" s="11">
        <v>0</v>
      </c>
      <c r="K11" s="11">
        <v>5</v>
      </c>
      <c r="L11" s="11">
        <v>2</v>
      </c>
      <c r="M11" s="11"/>
      <c r="N11" s="11">
        <v>1</v>
      </c>
      <c r="O11" s="5">
        <f>SUM(P11:R11)</f>
        <v>0</v>
      </c>
      <c r="P11" s="11"/>
      <c r="Q11" s="11">
        <v>0</v>
      </c>
      <c r="R11" s="11">
        <v>0</v>
      </c>
      <c r="S11" s="11">
        <v>5</v>
      </c>
      <c r="T11" s="5">
        <f>SUM(U11:W11)</f>
        <v>2</v>
      </c>
      <c r="U11" s="11">
        <v>2</v>
      </c>
      <c r="V11" s="11">
        <v>0</v>
      </c>
      <c r="W11" s="11">
        <v>0</v>
      </c>
      <c r="X11" s="11">
        <v>3</v>
      </c>
      <c r="Y11" s="11">
        <v>3</v>
      </c>
      <c r="Z11" s="11">
        <v>3</v>
      </c>
      <c r="AA11" s="11">
        <v>0</v>
      </c>
    </row>
    <row r="12" spans="1:27" ht="24.75" customHeight="1">
      <c r="A12" s="5" t="s">
        <v>98</v>
      </c>
      <c r="B12" s="5" t="s">
        <v>308</v>
      </c>
      <c r="C12" s="5">
        <f>SUM(D12:F12)</f>
        <v>10</v>
      </c>
      <c r="D12" s="11">
        <v>0</v>
      </c>
      <c r="E12" s="11">
        <v>10</v>
      </c>
      <c r="F12" s="11">
        <v>0</v>
      </c>
      <c r="G12" s="5">
        <f>H12+O12+S12</f>
        <v>13</v>
      </c>
      <c r="H12" s="5">
        <f>SUM(I12:L12)</f>
        <v>10</v>
      </c>
      <c r="I12" s="11">
        <v>0</v>
      </c>
      <c r="J12" s="11">
        <v>8</v>
      </c>
      <c r="K12" s="11">
        <v>0</v>
      </c>
      <c r="L12" s="11">
        <v>2</v>
      </c>
      <c r="M12" s="11">
        <v>0</v>
      </c>
      <c r="N12" s="11">
        <v>0</v>
      </c>
      <c r="O12" s="5">
        <f>SUM(P12:R12)</f>
        <v>2</v>
      </c>
      <c r="P12" s="11">
        <v>2</v>
      </c>
      <c r="Q12" s="11">
        <v>0</v>
      </c>
      <c r="R12" s="11">
        <v>0</v>
      </c>
      <c r="S12" s="11">
        <v>1</v>
      </c>
      <c r="T12" s="5">
        <f>SUM(U12:W12)</f>
        <v>0</v>
      </c>
      <c r="U12" s="11">
        <v>0</v>
      </c>
      <c r="V12" s="11">
        <v>0</v>
      </c>
      <c r="W12" s="11">
        <v>0</v>
      </c>
      <c r="X12" s="11">
        <v>0</v>
      </c>
      <c r="Y12" s="11">
        <v>1</v>
      </c>
      <c r="Z12" s="11">
        <v>1</v>
      </c>
      <c r="AA12" s="11">
        <v>0</v>
      </c>
    </row>
    <row r="13" spans="1:27" ht="24.75" customHeight="1">
      <c r="A13" s="5" t="s">
        <v>99</v>
      </c>
      <c r="B13" s="5" t="s">
        <v>309</v>
      </c>
      <c r="C13" s="5">
        <f>SUM(D13:F13)</f>
        <v>13</v>
      </c>
      <c r="D13" s="11">
        <v>0</v>
      </c>
      <c r="E13" s="11">
        <v>13</v>
      </c>
      <c r="F13" s="11">
        <v>0</v>
      </c>
      <c r="G13" s="5">
        <f>H13+O13+S13</f>
        <v>6</v>
      </c>
      <c r="H13" s="5">
        <f>SUM(I13:L13)</f>
        <v>6</v>
      </c>
      <c r="I13" s="11">
        <v>0</v>
      </c>
      <c r="J13" s="11">
        <v>0</v>
      </c>
      <c r="K13" s="11">
        <v>6</v>
      </c>
      <c r="L13" s="11"/>
      <c r="M13" s="11">
        <v>0</v>
      </c>
      <c r="N13" s="11">
        <v>0</v>
      </c>
      <c r="O13" s="5">
        <f>SUM(P13:R13)</f>
        <v>0</v>
      </c>
      <c r="P13" s="11">
        <v>0</v>
      </c>
      <c r="Q13" s="11">
        <v>0</v>
      </c>
      <c r="R13" s="11">
        <v>0</v>
      </c>
      <c r="S13" s="11">
        <v>0</v>
      </c>
      <c r="T13" s="5">
        <f>SUM(U13:W13)</f>
        <v>0</v>
      </c>
      <c r="U13" s="11">
        <v>0</v>
      </c>
      <c r="V13" s="11">
        <v>0</v>
      </c>
      <c r="W13" s="11">
        <v>0</v>
      </c>
      <c r="X13" s="11">
        <v>0</v>
      </c>
      <c r="Y13" s="11">
        <v>1</v>
      </c>
      <c r="Z13" s="11">
        <v>1</v>
      </c>
      <c r="AA13" s="11">
        <v>0</v>
      </c>
    </row>
    <row r="14" spans="1:27" ht="24.75" customHeight="1">
      <c r="A14" s="5" t="s">
        <v>100</v>
      </c>
      <c r="B14" s="5" t="s">
        <v>310</v>
      </c>
      <c r="C14" s="5">
        <f>SUM(D14:F14)</f>
        <v>12</v>
      </c>
      <c r="D14" s="11">
        <v>0</v>
      </c>
      <c r="E14" s="11">
        <v>12</v>
      </c>
      <c r="F14" s="11">
        <v>0</v>
      </c>
      <c r="G14" s="5">
        <f>H14+O14+S14</f>
        <v>8</v>
      </c>
      <c r="H14" s="5">
        <f>SUM(I14:L14)</f>
        <v>8</v>
      </c>
      <c r="I14" s="11">
        <v>0</v>
      </c>
      <c r="J14" s="11">
        <v>0</v>
      </c>
      <c r="K14" s="11">
        <v>8</v>
      </c>
      <c r="L14" s="11">
        <v>0</v>
      </c>
      <c r="M14" s="11">
        <v>0</v>
      </c>
      <c r="N14" s="11">
        <v>0</v>
      </c>
      <c r="O14" s="5">
        <f>SUM(P14:R14)</f>
        <v>0</v>
      </c>
      <c r="P14" s="11">
        <v>0</v>
      </c>
      <c r="Q14" s="11">
        <v>0</v>
      </c>
      <c r="R14" s="11">
        <v>0</v>
      </c>
      <c r="S14" s="11">
        <v>0</v>
      </c>
      <c r="T14" s="5">
        <f>SUM(U14:W14)</f>
        <v>0</v>
      </c>
      <c r="U14" s="11">
        <v>0</v>
      </c>
      <c r="V14" s="11">
        <v>0</v>
      </c>
      <c r="W14" s="11">
        <v>0</v>
      </c>
      <c r="X14" s="11">
        <v>0</v>
      </c>
      <c r="Y14" s="11">
        <v>1</v>
      </c>
      <c r="Z14" s="11">
        <v>1</v>
      </c>
      <c r="AA14" s="11">
        <v>0</v>
      </c>
    </row>
  </sheetData>
  <sheetProtection/>
  <mergeCells count="3">
    <mergeCell ref="Z1:AA1"/>
    <mergeCell ref="Z3:AA3"/>
    <mergeCell ref="A2:AA2"/>
  </mergeCells>
  <printOptions/>
  <pageMargins left="0.36" right="0.35433070866141736" top="0.5905511811023623" bottom="0.7874015748031497" header="0.5118110236220472" footer="0.5118110236220472"/>
  <pageSetup blackAndWhite="1" horizontalDpi="600" verticalDpi="600" orientation="landscape" paperSize="8" scale="65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D47"/>
  <sheetViews>
    <sheetView zoomScalePageLayoutView="0" workbookViewId="0" topLeftCell="A19">
      <selection activeCell="D26" sqref="D26"/>
    </sheetView>
  </sheetViews>
  <sheetFormatPr defaultColWidth="9.00390625" defaultRowHeight="14.25"/>
  <cols>
    <col min="1" max="1" width="39.625" style="0" customWidth="1"/>
    <col min="2" max="2" width="20.25390625" style="40" customWidth="1"/>
    <col min="3" max="3" width="31.75390625" style="0" customWidth="1"/>
    <col min="4" max="4" width="21.50390625" style="40" customWidth="1"/>
  </cols>
  <sheetData>
    <row r="1" ht="22.5" customHeight="1">
      <c r="D1" s="40" t="s">
        <v>3</v>
      </c>
    </row>
    <row r="2" spans="1:4" ht="31.5">
      <c r="A2" s="61" t="s">
        <v>4</v>
      </c>
      <c r="B2" s="61"/>
      <c r="C2" s="61"/>
      <c r="D2" s="61"/>
    </row>
    <row r="3" ht="14.25">
      <c r="D3" s="40" t="s">
        <v>5</v>
      </c>
    </row>
    <row r="4" spans="1:4" ht="20.25">
      <c r="A4" s="6" t="s">
        <v>6</v>
      </c>
      <c r="B4" s="42"/>
      <c r="C4" s="6" t="s">
        <v>7</v>
      </c>
      <c r="D4" s="43"/>
    </row>
    <row r="5" spans="1:4" ht="14.25">
      <c r="A5" s="5" t="s">
        <v>283</v>
      </c>
      <c r="B5" s="43" t="s">
        <v>394</v>
      </c>
      <c r="C5" s="5" t="s">
        <v>8</v>
      </c>
      <c r="D5" s="43" t="s">
        <v>394</v>
      </c>
    </row>
    <row r="6" spans="1:4" ht="14.25">
      <c r="A6" s="5" t="s">
        <v>9</v>
      </c>
      <c r="B6" s="44">
        <v>20574392.58</v>
      </c>
      <c r="C6" s="5" t="s">
        <v>10</v>
      </c>
      <c r="D6" s="44">
        <v>7225460.29</v>
      </c>
    </row>
    <row r="7" spans="1:4" ht="14.25">
      <c r="A7" s="5" t="s">
        <v>11</v>
      </c>
      <c r="B7" s="43">
        <f>SUM(B8:B10,B13:B16)</f>
        <v>0</v>
      </c>
      <c r="C7" s="5" t="s">
        <v>12</v>
      </c>
      <c r="D7" s="44">
        <v>0</v>
      </c>
    </row>
    <row r="8" spans="1:4" ht="14.25">
      <c r="A8" s="5" t="s">
        <v>13</v>
      </c>
      <c r="B8" s="44">
        <v>0</v>
      </c>
      <c r="C8" s="5" t="s">
        <v>14</v>
      </c>
      <c r="D8" s="44">
        <v>0</v>
      </c>
    </row>
    <row r="9" spans="1:4" ht="14.25">
      <c r="A9" s="5" t="s">
        <v>15</v>
      </c>
      <c r="B9" s="44">
        <v>0</v>
      </c>
      <c r="C9" s="5" t="s">
        <v>16</v>
      </c>
      <c r="D9" s="44">
        <v>260100</v>
      </c>
    </row>
    <row r="10" spans="1:4" ht="14.25">
      <c r="A10" s="5" t="s">
        <v>17</v>
      </c>
      <c r="B10" s="43">
        <f>SUM(B11:B12)</f>
        <v>0</v>
      </c>
      <c r="C10" s="5" t="s">
        <v>18</v>
      </c>
      <c r="D10" s="44">
        <v>272000</v>
      </c>
    </row>
    <row r="11" spans="1:4" ht="14.25">
      <c r="A11" s="5" t="s">
        <v>19</v>
      </c>
      <c r="B11" s="44">
        <v>0</v>
      </c>
      <c r="C11" s="5" t="s">
        <v>20</v>
      </c>
      <c r="D11" s="44">
        <v>20000</v>
      </c>
    </row>
    <row r="12" spans="1:4" ht="14.25">
      <c r="A12" s="5" t="s">
        <v>21</v>
      </c>
      <c r="B12" s="44">
        <v>0</v>
      </c>
      <c r="C12" s="5" t="s">
        <v>22</v>
      </c>
      <c r="D12" s="44">
        <v>631865.13</v>
      </c>
    </row>
    <row r="13" spans="1:4" ht="14.25">
      <c r="A13" s="5" t="s">
        <v>23</v>
      </c>
      <c r="B13" s="44">
        <v>0</v>
      </c>
      <c r="C13" s="5" t="s">
        <v>24</v>
      </c>
      <c r="D13" s="44">
        <v>1046568.6</v>
      </c>
    </row>
    <row r="14" spans="1:4" ht="14.25">
      <c r="A14" s="5" t="s">
        <v>25</v>
      </c>
      <c r="B14" s="44">
        <v>0</v>
      </c>
      <c r="C14" s="5" t="s">
        <v>26</v>
      </c>
      <c r="D14" s="44">
        <v>0</v>
      </c>
    </row>
    <row r="15" spans="1:4" ht="14.25">
      <c r="A15" s="5" t="s">
        <v>27</v>
      </c>
      <c r="B15" s="44">
        <v>0</v>
      </c>
      <c r="C15" s="5" t="s">
        <v>28</v>
      </c>
      <c r="D15" s="44">
        <v>1237015.4</v>
      </c>
    </row>
    <row r="16" spans="1:4" ht="14.25">
      <c r="A16" s="5" t="s">
        <v>29</v>
      </c>
      <c r="B16" s="44">
        <v>0</v>
      </c>
      <c r="C16" s="5" t="s">
        <v>30</v>
      </c>
      <c r="D16" s="44">
        <v>2150000</v>
      </c>
    </row>
    <row r="17" spans="1:4" ht="14.25">
      <c r="A17" s="5" t="s">
        <v>31</v>
      </c>
      <c r="B17" s="44">
        <v>0</v>
      </c>
      <c r="C17" s="5" t="s">
        <v>32</v>
      </c>
      <c r="D17" s="44">
        <v>215400</v>
      </c>
    </row>
    <row r="18" spans="1:4" ht="14.25">
      <c r="A18" s="5" t="s">
        <v>33</v>
      </c>
      <c r="B18" s="44">
        <v>0</v>
      </c>
      <c r="C18" s="5" t="s">
        <v>34</v>
      </c>
      <c r="D18" s="44">
        <v>6982362.36</v>
      </c>
    </row>
    <row r="19" spans="1:4" ht="14.25">
      <c r="A19" s="5" t="s">
        <v>35</v>
      </c>
      <c r="B19" s="44">
        <v>0</v>
      </c>
      <c r="C19" s="5" t="s">
        <v>36</v>
      </c>
      <c r="D19" s="44">
        <v>0</v>
      </c>
    </row>
    <row r="20" spans="1:4" ht="14.25">
      <c r="A20" s="5" t="s">
        <v>37</v>
      </c>
      <c r="B20" s="44">
        <v>0</v>
      </c>
      <c r="C20" s="5" t="s">
        <v>38</v>
      </c>
      <c r="D20" s="44"/>
    </row>
    <row r="21" spans="1:4" ht="14.25">
      <c r="A21" s="5" t="s">
        <v>39</v>
      </c>
      <c r="B21" s="44">
        <v>0</v>
      </c>
      <c r="C21" s="5" t="s">
        <v>40</v>
      </c>
      <c r="D21" s="44">
        <v>0</v>
      </c>
    </row>
    <row r="22" spans="1:4" ht="14.25">
      <c r="A22" s="5"/>
      <c r="B22" s="43"/>
      <c r="C22" s="5" t="s">
        <v>41</v>
      </c>
      <c r="D22" s="44">
        <v>0</v>
      </c>
    </row>
    <row r="23" spans="1:4" ht="14.25">
      <c r="A23" s="5"/>
      <c r="B23" s="43"/>
      <c r="C23" s="5" t="s">
        <v>42</v>
      </c>
      <c r="D23" s="44">
        <v>0</v>
      </c>
    </row>
    <row r="24" spans="1:4" ht="14.25">
      <c r="A24" s="5"/>
      <c r="B24" s="43"/>
      <c r="C24" s="5" t="s">
        <v>43</v>
      </c>
      <c r="D24" s="44">
        <v>0</v>
      </c>
    </row>
    <row r="25" spans="1:4" ht="14.25">
      <c r="A25" s="5"/>
      <c r="B25" s="43"/>
      <c r="C25" s="5" t="s">
        <v>44</v>
      </c>
      <c r="D25" s="44">
        <v>533620.8</v>
      </c>
    </row>
    <row r="26" spans="1:4" ht="14.25">
      <c r="A26" s="5"/>
      <c r="B26" s="43"/>
      <c r="C26" s="5" t="s">
        <v>45</v>
      </c>
      <c r="D26" s="44">
        <v>0</v>
      </c>
    </row>
    <row r="27" spans="1:4" ht="14.25">
      <c r="A27" s="5"/>
      <c r="B27" s="43"/>
      <c r="C27" s="5" t="s">
        <v>46</v>
      </c>
      <c r="D27" s="44"/>
    </row>
    <row r="28" spans="1:4" ht="14.25">
      <c r="A28" s="5"/>
      <c r="B28" s="43"/>
      <c r="C28" s="5" t="s">
        <v>47</v>
      </c>
      <c r="D28" s="44">
        <v>0</v>
      </c>
    </row>
    <row r="29" spans="1:4" ht="14.25">
      <c r="A29" s="5"/>
      <c r="B29" s="43"/>
      <c r="C29" s="5" t="s">
        <v>48</v>
      </c>
      <c r="D29" s="44"/>
    </row>
    <row r="30" spans="1:4" ht="14.25">
      <c r="A30" s="5"/>
      <c r="B30" s="43"/>
      <c r="C30" s="5" t="s">
        <v>49</v>
      </c>
      <c r="D30" s="44">
        <v>0</v>
      </c>
    </row>
    <row r="31" spans="1:4" ht="14.25">
      <c r="A31" s="5"/>
      <c r="B31" s="43"/>
      <c r="C31" s="5"/>
      <c r="D31" s="43"/>
    </row>
    <row r="32" spans="1:4" ht="14.25">
      <c r="A32" s="5"/>
      <c r="B32" s="43"/>
      <c r="C32" s="5"/>
      <c r="D32" s="43"/>
    </row>
    <row r="33" spans="1:4" ht="14.25">
      <c r="A33" s="5" t="s">
        <v>50</v>
      </c>
      <c r="B33" s="43">
        <f>B6+B7+B17+B18+B19+B20+B21</f>
        <v>20574392.58</v>
      </c>
      <c r="C33" s="5" t="s">
        <v>51</v>
      </c>
      <c r="D33" s="43">
        <f>SUM(D6:D30)</f>
        <v>20574392.580000002</v>
      </c>
    </row>
    <row r="34" spans="1:4" ht="14.25">
      <c r="A34" s="5"/>
      <c r="B34" s="43"/>
      <c r="C34" s="5"/>
      <c r="D34" s="43"/>
    </row>
    <row r="35" spans="1:4" ht="14.25">
      <c r="A35" s="5" t="s">
        <v>52</v>
      </c>
      <c r="B35" s="43">
        <f>SUM(B36)</f>
        <v>0</v>
      </c>
      <c r="C35" s="5" t="s">
        <v>53</v>
      </c>
      <c r="D35" s="43">
        <f>D37</f>
        <v>0</v>
      </c>
    </row>
    <row r="36" spans="1:4" ht="14.25">
      <c r="A36" s="5" t="s">
        <v>54</v>
      </c>
      <c r="B36" s="43">
        <f>SUM(B37:B44)</f>
        <v>0</v>
      </c>
      <c r="C36" s="5"/>
      <c r="D36" s="43"/>
    </row>
    <row r="37" spans="1:4" ht="14.25">
      <c r="A37" s="5" t="s">
        <v>55</v>
      </c>
      <c r="B37" s="44">
        <v>0</v>
      </c>
      <c r="C37" s="5" t="s">
        <v>56</v>
      </c>
      <c r="D37" s="43">
        <f>SUM(D39:D44)</f>
        <v>0</v>
      </c>
    </row>
    <row r="38" spans="1:4" ht="14.25">
      <c r="A38" s="5" t="s">
        <v>57</v>
      </c>
      <c r="B38" s="44">
        <v>0</v>
      </c>
      <c r="C38" s="5"/>
      <c r="D38" s="43"/>
    </row>
    <row r="39" spans="1:4" ht="14.25">
      <c r="A39" s="5" t="s">
        <v>58</v>
      </c>
      <c r="B39" s="44">
        <v>0</v>
      </c>
      <c r="C39" s="5" t="s">
        <v>59</v>
      </c>
      <c r="D39" s="44">
        <v>0</v>
      </c>
    </row>
    <row r="40" spans="1:4" ht="14.25">
      <c r="A40" s="5" t="s">
        <v>60</v>
      </c>
      <c r="B40" s="44">
        <v>0</v>
      </c>
      <c r="C40" s="5" t="s">
        <v>61</v>
      </c>
      <c r="D40" s="44">
        <v>0</v>
      </c>
    </row>
    <row r="41" spans="1:4" ht="14.25">
      <c r="A41" s="5" t="s">
        <v>62</v>
      </c>
      <c r="B41" s="44">
        <v>0</v>
      </c>
      <c r="C41" s="5" t="s">
        <v>63</v>
      </c>
      <c r="D41" s="44">
        <v>0</v>
      </c>
    </row>
    <row r="42" spans="1:4" ht="14.25">
      <c r="A42" s="5" t="s">
        <v>64</v>
      </c>
      <c r="B42" s="44">
        <v>0</v>
      </c>
      <c r="C42" s="5" t="s">
        <v>65</v>
      </c>
      <c r="D42" s="44">
        <v>0</v>
      </c>
    </row>
    <row r="43" spans="1:4" ht="14.25">
      <c r="A43" s="5" t="s">
        <v>66</v>
      </c>
      <c r="B43" s="44">
        <v>0</v>
      </c>
      <c r="C43" s="5" t="s">
        <v>67</v>
      </c>
      <c r="D43" s="44">
        <v>0</v>
      </c>
    </row>
    <row r="44" spans="1:4" ht="14.25">
      <c r="A44" s="5" t="s">
        <v>68</v>
      </c>
      <c r="B44" s="44">
        <v>0</v>
      </c>
      <c r="C44" s="5" t="s">
        <v>69</v>
      </c>
      <c r="D44" s="44">
        <v>0</v>
      </c>
    </row>
    <row r="45" spans="1:4" ht="14.25">
      <c r="A45" s="5"/>
      <c r="B45" s="43"/>
      <c r="C45" s="5"/>
      <c r="D45" s="43"/>
    </row>
    <row r="46" spans="1:4" ht="14.25">
      <c r="A46" s="5"/>
      <c r="B46" s="43"/>
      <c r="C46" s="5"/>
      <c r="D46" s="43"/>
    </row>
    <row r="47" spans="1:4" ht="14.25">
      <c r="A47" s="5" t="s">
        <v>70</v>
      </c>
      <c r="B47" s="43">
        <f>B33+B35</f>
        <v>20574392.58</v>
      </c>
      <c r="C47" s="5" t="s">
        <v>71</v>
      </c>
      <c r="D47" s="43">
        <f>D33+D35</f>
        <v>20574392.580000002</v>
      </c>
    </row>
  </sheetData>
  <sheetProtection/>
  <mergeCells count="1">
    <mergeCell ref="A2:D2"/>
  </mergeCells>
  <printOptions/>
  <pageMargins left="1.23" right="0.16" top="0.27" bottom="0.39" header="0.5118110236220472" footer="0.15"/>
  <pageSetup blackAndWhite="1" horizontalDpi="600" verticalDpi="600" orientation="landscape" paperSize="8" scale="75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T20"/>
  <sheetViews>
    <sheetView zoomScalePageLayoutView="0" workbookViewId="0" topLeftCell="A4">
      <selection activeCell="C9" sqref="C9:C20"/>
    </sheetView>
  </sheetViews>
  <sheetFormatPr defaultColWidth="9.00390625" defaultRowHeight="14.25"/>
  <cols>
    <col min="1" max="1" width="6.75390625" style="0" customWidth="1"/>
    <col min="2" max="2" width="20.75390625" style="0" customWidth="1"/>
    <col min="3" max="3" width="13.50390625" style="0" customWidth="1"/>
    <col min="4" max="4" width="3.25390625" style="0" customWidth="1"/>
    <col min="5" max="5" width="12.375" style="0" customWidth="1"/>
    <col min="6" max="6" width="11.625" style="0" bestFit="1" customWidth="1"/>
    <col min="7" max="7" width="5.375" style="0" customWidth="1"/>
    <col min="8" max="10" width="5.75390625" style="0" customWidth="1"/>
    <col min="11" max="11" width="3.625" style="0" customWidth="1"/>
    <col min="12" max="12" width="4.625" style="0" customWidth="1"/>
    <col min="13" max="13" width="5.75390625" style="0" customWidth="1"/>
    <col min="14" max="14" width="7.50390625" style="0" customWidth="1"/>
    <col min="15" max="16" width="5.75390625" style="0" customWidth="1"/>
    <col min="17" max="17" width="4.875" style="0" customWidth="1"/>
    <col min="18" max="18" width="5.75390625" style="0" customWidth="1"/>
    <col min="19" max="19" width="5.00390625" style="0" customWidth="1"/>
    <col min="20" max="20" width="1.625" style="0" customWidth="1"/>
    <col min="23" max="23" width="13.75390625" style="0" customWidth="1"/>
  </cols>
  <sheetData>
    <row r="1" ht="14.25">
      <c r="R1" t="s">
        <v>72</v>
      </c>
    </row>
    <row r="2" spans="1:20" ht="31.5">
      <c r="A2" s="61" t="s">
        <v>73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ht="14.25">
      <c r="R3" t="s">
        <v>5</v>
      </c>
    </row>
    <row r="4" spans="1:20" s="45" customFormat="1" ht="82.5" customHeight="1">
      <c r="A4" s="9" t="s">
        <v>74</v>
      </c>
      <c r="B4" s="9" t="s">
        <v>75</v>
      </c>
      <c r="C4" s="9" t="s">
        <v>76</v>
      </c>
      <c r="D4" s="9" t="s">
        <v>77</v>
      </c>
      <c r="E4" s="9" t="s">
        <v>78</v>
      </c>
      <c r="F4" s="9" t="s">
        <v>79</v>
      </c>
      <c r="G4" s="9" t="s">
        <v>80</v>
      </c>
      <c r="H4" s="9"/>
      <c r="I4" s="9"/>
      <c r="J4" s="9"/>
      <c r="K4" s="9"/>
      <c r="L4" s="9"/>
      <c r="M4" s="9"/>
      <c r="N4" s="9"/>
      <c r="O4" s="9"/>
      <c r="P4" s="9" t="s">
        <v>81</v>
      </c>
      <c r="Q4" s="9" t="s">
        <v>82</v>
      </c>
      <c r="R4" s="9" t="s">
        <v>83</v>
      </c>
      <c r="S4" s="9" t="s">
        <v>84</v>
      </c>
      <c r="T4" s="9"/>
    </row>
    <row r="5" spans="1:20" s="45" customFormat="1" ht="64.5" customHeight="1">
      <c r="A5" s="9"/>
      <c r="B5" s="9"/>
      <c r="C5" s="9"/>
      <c r="D5" s="9"/>
      <c r="E5" s="9"/>
      <c r="F5" s="9"/>
      <c r="G5" s="9" t="s">
        <v>85</v>
      </c>
      <c r="H5" s="9" t="s">
        <v>86</v>
      </c>
      <c r="I5" s="9" t="s">
        <v>87</v>
      </c>
      <c r="J5" s="9" t="s">
        <v>88</v>
      </c>
      <c r="K5" s="9"/>
      <c r="L5" s="9" t="s">
        <v>89</v>
      </c>
      <c r="M5" s="9" t="s">
        <v>90</v>
      </c>
      <c r="N5" s="9" t="s">
        <v>91</v>
      </c>
      <c r="O5" s="9" t="s">
        <v>92</v>
      </c>
      <c r="P5" s="9"/>
      <c r="Q5" s="9"/>
      <c r="R5" s="9"/>
      <c r="S5" s="9"/>
      <c r="T5" s="9"/>
    </row>
    <row r="6" spans="1:20" s="45" customFormat="1" ht="48" customHeight="1">
      <c r="A6" s="9"/>
      <c r="B6" s="9"/>
      <c r="C6" s="9"/>
      <c r="D6" s="9"/>
      <c r="E6" s="9"/>
      <c r="F6" s="9"/>
      <c r="G6" s="9"/>
      <c r="H6" s="9"/>
      <c r="I6" s="9"/>
      <c r="J6" s="9" t="s">
        <v>93</v>
      </c>
      <c r="K6" s="9" t="s">
        <v>94</v>
      </c>
      <c r="L6" s="9"/>
      <c r="M6" s="9"/>
      <c r="N6" s="9"/>
      <c r="O6" s="9"/>
      <c r="P6" s="9"/>
      <c r="Q6" s="9"/>
      <c r="R6" s="9"/>
      <c r="S6" s="9"/>
      <c r="T6" s="9"/>
    </row>
    <row r="7" spans="1:20" ht="14.25">
      <c r="A7" s="5" t="s">
        <v>95</v>
      </c>
      <c r="B7" s="5" t="s">
        <v>95</v>
      </c>
      <c r="C7" s="5">
        <v>1</v>
      </c>
      <c r="D7" s="5">
        <v>2</v>
      </c>
      <c r="E7" s="5">
        <v>3</v>
      </c>
      <c r="F7" s="5">
        <v>4</v>
      </c>
      <c r="G7" s="5">
        <v>5</v>
      </c>
      <c r="H7" s="5">
        <v>6</v>
      </c>
      <c r="I7" s="5">
        <v>7</v>
      </c>
      <c r="J7" s="5">
        <v>9</v>
      </c>
      <c r="K7" s="5">
        <v>10</v>
      </c>
      <c r="L7" s="5">
        <v>11</v>
      </c>
      <c r="M7" s="5">
        <v>12</v>
      </c>
      <c r="N7" s="5">
        <v>13</v>
      </c>
      <c r="O7" s="5">
        <v>14</v>
      </c>
      <c r="P7" s="5">
        <v>15</v>
      </c>
      <c r="Q7" s="5">
        <v>16</v>
      </c>
      <c r="R7" s="5">
        <v>17</v>
      </c>
      <c r="S7" s="5">
        <v>18</v>
      </c>
      <c r="T7" s="5"/>
    </row>
    <row r="8" spans="1:20" ht="19.5" customHeight="1">
      <c r="A8" s="5"/>
      <c r="B8" s="5" t="s">
        <v>96</v>
      </c>
      <c r="C8" s="37">
        <f>SUM(C9:C20)</f>
        <v>20574392.580000002</v>
      </c>
      <c r="D8" s="5">
        <f aca="true" t="shared" si="0" ref="D8:S8">SUM(D9:D20)</f>
        <v>0</v>
      </c>
      <c r="E8" s="5">
        <f t="shared" si="0"/>
        <v>20574392.580000002</v>
      </c>
      <c r="F8" s="5">
        <f t="shared" si="0"/>
        <v>20574392.580000002</v>
      </c>
      <c r="G8" s="5">
        <f t="shared" si="0"/>
        <v>0</v>
      </c>
      <c r="H8" s="5">
        <f t="shared" si="0"/>
        <v>0</v>
      </c>
      <c r="I8" s="5">
        <f t="shared" si="0"/>
        <v>0</v>
      </c>
      <c r="J8" s="5">
        <f t="shared" si="0"/>
        <v>0</v>
      </c>
      <c r="K8" s="5">
        <f t="shared" si="0"/>
        <v>0</v>
      </c>
      <c r="L8" s="5">
        <f t="shared" si="0"/>
        <v>0</v>
      </c>
      <c r="M8" s="5">
        <f t="shared" si="0"/>
        <v>0</v>
      </c>
      <c r="N8" s="5">
        <f t="shared" si="0"/>
        <v>0</v>
      </c>
      <c r="O8" s="5">
        <f t="shared" si="0"/>
        <v>0</v>
      </c>
      <c r="P8" s="5">
        <f t="shared" si="0"/>
        <v>0</v>
      </c>
      <c r="Q8" s="5">
        <f t="shared" si="0"/>
        <v>0</v>
      </c>
      <c r="R8" s="5">
        <f t="shared" si="0"/>
        <v>0</v>
      </c>
      <c r="S8" s="5">
        <f t="shared" si="0"/>
        <v>0</v>
      </c>
      <c r="T8" s="5"/>
    </row>
    <row r="9" spans="1:20" ht="19.5" customHeight="1">
      <c r="A9" s="5" t="s">
        <v>97</v>
      </c>
      <c r="B9" s="11" t="s">
        <v>307</v>
      </c>
      <c r="C9" s="37">
        <f>D9+E9</f>
        <v>11826615.33</v>
      </c>
      <c r="D9" s="11">
        <v>0</v>
      </c>
      <c r="E9" s="5">
        <f>F9+G9+P9+Q9+R9+S9</f>
        <v>11826615.33</v>
      </c>
      <c r="F9" s="11">
        <v>11826615.33</v>
      </c>
      <c r="G9" s="5">
        <f>SUM(H9:O9)</f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/>
    </row>
    <row r="10" spans="1:20" ht="19.5" customHeight="1">
      <c r="A10" s="5" t="s">
        <v>98</v>
      </c>
      <c r="B10" s="11" t="s">
        <v>308</v>
      </c>
      <c r="C10" s="37">
        <f aca="true" t="shared" si="1" ref="C10:C20">D10+E10</f>
        <v>1854434.88</v>
      </c>
      <c r="D10" s="11">
        <v>0</v>
      </c>
      <c r="E10" s="5">
        <f aca="true" t="shared" si="2" ref="E10:E18">F10+G10+P10+Q10+R10+S10</f>
        <v>1854434.88</v>
      </c>
      <c r="F10" s="11">
        <v>1854434.88</v>
      </c>
      <c r="G10" s="5">
        <f aca="true" t="shared" si="3" ref="G10:G20">SUM(H10:O10)</f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/>
    </row>
    <row r="11" spans="1:20" ht="19.5" customHeight="1">
      <c r="A11" s="5" t="s">
        <v>99</v>
      </c>
      <c r="B11" s="11" t="s">
        <v>309</v>
      </c>
      <c r="C11" s="37">
        <f t="shared" si="1"/>
        <v>833926.81</v>
      </c>
      <c r="D11" s="11">
        <v>0</v>
      </c>
      <c r="E11" s="5">
        <f t="shared" si="2"/>
        <v>833926.81</v>
      </c>
      <c r="F11" s="11">
        <v>833926.81</v>
      </c>
      <c r="G11" s="5">
        <f t="shared" si="3"/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/>
    </row>
    <row r="12" spans="1:20" ht="19.5" customHeight="1">
      <c r="A12" s="5" t="s">
        <v>100</v>
      </c>
      <c r="B12" s="11" t="s">
        <v>310</v>
      </c>
      <c r="C12" s="37">
        <f t="shared" si="1"/>
        <v>1121567.56</v>
      </c>
      <c r="D12" s="11">
        <v>0</v>
      </c>
      <c r="E12" s="5">
        <f t="shared" si="2"/>
        <v>1121567.56</v>
      </c>
      <c r="F12" s="11">
        <v>1121567.56</v>
      </c>
      <c r="G12" s="5">
        <f t="shared" si="3"/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/>
    </row>
    <row r="13" spans="1:20" ht="19.5" customHeight="1">
      <c r="A13" s="5" t="s">
        <v>101</v>
      </c>
      <c r="B13" s="17" t="s">
        <v>360</v>
      </c>
      <c r="C13" s="37">
        <f t="shared" si="1"/>
        <v>271800</v>
      </c>
      <c r="D13" s="11">
        <v>0</v>
      </c>
      <c r="E13" s="5">
        <f t="shared" si="2"/>
        <v>271800</v>
      </c>
      <c r="F13" s="11">
        <v>271800</v>
      </c>
      <c r="G13" s="5">
        <f t="shared" si="3"/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/>
    </row>
    <row r="14" spans="1:20" ht="19.5" customHeight="1">
      <c r="A14" s="5" t="s">
        <v>102</v>
      </c>
      <c r="B14" s="17" t="s">
        <v>361</v>
      </c>
      <c r="C14" s="37">
        <f t="shared" si="1"/>
        <v>300587</v>
      </c>
      <c r="D14" s="11">
        <v>0</v>
      </c>
      <c r="E14" s="5">
        <f t="shared" si="2"/>
        <v>300587</v>
      </c>
      <c r="F14" s="11">
        <v>300587</v>
      </c>
      <c r="G14" s="5">
        <f t="shared" si="3"/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/>
    </row>
    <row r="15" spans="1:20" ht="19.5" customHeight="1">
      <c r="A15" s="5" t="s">
        <v>103</v>
      </c>
      <c r="B15" s="17" t="s">
        <v>362</v>
      </c>
      <c r="C15" s="37">
        <f t="shared" si="1"/>
        <v>306025</v>
      </c>
      <c r="D15" s="11">
        <v>0</v>
      </c>
      <c r="E15" s="5">
        <f t="shared" si="2"/>
        <v>306025</v>
      </c>
      <c r="F15" s="11">
        <v>306025</v>
      </c>
      <c r="G15" s="5">
        <f t="shared" si="3"/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/>
    </row>
    <row r="16" spans="1:20" ht="19.5" customHeight="1">
      <c r="A16" s="5" t="s">
        <v>104</v>
      </c>
      <c r="B16" s="17" t="s">
        <v>363</v>
      </c>
      <c r="C16" s="37">
        <f t="shared" si="1"/>
        <v>337303</v>
      </c>
      <c r="D16" s="11">
        <v>0</v>
      </c>
      <c r="E16" s="5">
        <f t="shared" si="2"/>
        <v>337303</v>
      </c>
      <c r="F16" s="11">
        <v>337303</v>
      </c>
      <c r="G16" s="5">
        <f t="shared" si="3"/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/>
    </row>
    <row r="17" spans="1:20" ht="19.5" customHeight="1">
      <c r="A17" s="5" t="s">
        <v>105</v>
      </c>
      <c r="B17" s="17" t="s">
        <v>364</v>
      </c>
      <c r="C17" s="37">
        <f t="shared" si="1"/>
        <v>310365</v>
      </c>
      <c r="D17" s="11">
        <v>0</v>
      </c>
      <c r="E17" s="5">
        <f t="shared" si="2"/>
        <v>310365</v>
      </c>
      <c r="F17" s="11">
        <v>310365</v>
      </c>
      <c r="G17" s="5">
        <f t="shared" si="3"/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/>
    </row>
    <row r="18" spans="1:20" ht="19.5" customHeight="1">
      <c r="A18" s="5" t="s">
        <v>106</v>
      </c>
      <c r="B18" s="17" t="s">
        <v>365</v>
      </c>
      <c r="C18" s="37">
        <f t="shared" si="1"/>
        <v>296187</v>
      </c>
      <c r="D18" s="11">
        <v>0</v>
      </c>
      <c r="E18" s="5">
        <f t="shared" si="2"/>
        <v>296187</v>
      </c>
      <c r="F18" s="11">
        <v>296187</v>
      </c>
      <c r="G18" s="5">
        <f t="shared" si="3"/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/>
    </row>
    <row r="19" spans="1:20" ht="19.5" customHeight="1">
      <c r="A19" s="5" t="s">
        <v>107</v>
      </c>
      <c r="B19" s="17" t="s">
        <v>366</v>
      </c>
      <c r="C19" s="37">
        <f t="shared" si="1"/>
        <v>211428</v>
      </c>
      <c r="D19" s="11">
        <v>0</v>
      </c>
      <c r="E19" s="5">
        <f>F19+G19+P19+Q19+R19+S19</f>
        <v>211428</v>
      </c>
      <c r="F19" s="11">
        <v>211428</v>
      </c>
      <c r="G19" s="5">
        <f t="shared" si="3"/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/>
    </row>
    <row r="20" spans="1:20" ht="19.5" customHeight="1">
      <c r="A20" s="5" t="s">
        <v>108</v>
      </c>
      <c r="B20" s="25" t="s">
        <v>372</v>
      </c>
      <c r="C20" s="37">
        <f t="shared" si="1"/>
        <v>2904153</v>
      </c>
      <c r="D20" s="11">
        <v>0</v>
      </c>
      <c r="E20" s="5">
        <f>F20+G20+P20+Q20+R20+S20</f>
        <v>2904153</v>
      </c>
      <c r="F20" s="5">
        <v>2904153</v>
      </c>
      <c r="G20" s="5">
        <f t="shared" si="3"/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/>
    </row>
  </sheetData>
  <sheetProtection/>
  <mergeCells count="1">
    <mergeCell ref="A2:T2"/>
  </mergeCells>
  <printOptions/>
  <pageMargins left="0.16" right="0.16" top="0.22" bottom="0.5" header="0.5118110236220472" footer="0.23"/>
  <pageSetup blackAndWhite="1" horizontalDpi="600" verticalDpi="600" orientation="landscape" paperSize="8" scale="95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T7"/>
  <sheetViews>
    <sheetView zoomScalePageLayoutView="0" workbookViewId="0" topLeftCell="B1">
      <selection activeCell="F28" sqref="F28"/>
    </sheetView>
  </sheetViews>
  <sheetFormatPr defaultColWidth="9.00390625" defaultRowHeight="14.25"/>
  <cols>
    <col min="1" max="1" width="16.125" style="0" customWidth="1"/>
    <col min="2" max="2" width="26.00390625" style="0" customWidth="1"/>
    <col min="3" max="3" width="17.125" style="0" customWidth="1"/>
    <col min="4" max="4" width="16.00390625" style="0" customWidth="1"/>
    <col min="5" max="5" width="15.50390625" style="0" customWidth="1"/>
    <col min="6" max="6" width="17.00390625" style="0" customWidth="1"/>
    <col min="7" max="7" width="16.875" style="0" customWidth="1"/>
    <col min="8" max="8" width="16.375" style="0" customWidth="1"/>
    <col min="9" max="9" width="14.375" style="0" customWidth="1"/>
  </cols>
  <sheetData>
    <row r="1" spans="10:11" ht="14.25">
      <c r="J1" s="63" t="s">
        <v>124</v>
      </c>
      <c r="K1" s="63"/>
    </row>
    <row r="2" spans="1:20" ht="31.5">
      <c r="A2" s="62" t="s">
        <v>284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</row>
    <row r="3" ht="14.25">
      <c r="K3" t="s">
        <v>5</v>
      </c>
    </row>
    <row r="4" spans="1:11" ht="14.25">
      <c r="A4" s="5" t="s">
        <v>74</v>
      </c>
      <c r="B4" s="5" t="s">
        <v>125</v>
      </c>
      <c r="C4" s="5" t="s">
        <v>395</v>
      </c>
      <c r="D4" s="5"/>
      <c r="E4" s="5"/>
      <c r="F4" s="5"/>
      <c r="G4" s="5" t="s">
        <v>396</v>
      </c>
      <c r="H4" s="5"/>
      <c r="I4" s="5"/>
      <c r="J4" s="5"/>
      <c r="K4" s="5" t="s">
        <v>126</v>
      </c>
    </row>
    <row r="5" spans="1:11" ht="34.5" customHeight="1">
      <c r="A5" s="5"/>
      <c r="B5" s="5"/>
      <c r="C5" s="5" t="s">
        <v>127</v>
      </c>
      <c r="D5" s="5"/>
      <c r="E5" s="5" t="s">
        <v>128</v>
      </c>
      <c r="F5" s="5"/>
      <c r="G5" s="5" t="s">
        <v>129</v>
      </c>
      <c r="H5" s="5"/>
      <c r="I5" s="5" t="s">
        <v>130</v>
      </c>
      <c r="J5" s="5"/>
      <c r="K5" s="5"/>
    </row>
    <row r="6" spans="1:11" ht="33" customHeight="1">
      <c r="A6" s="5"/>
      <c r="B6" s="5"/>
      <c r="C6" s="5" t="s">
        <v>131</v>
      </c>
      <c r="D6" s="5" t="s">
        <v>132</v>
      </c>
      <c r="E6" s="5" t="s">
        <v>131</v>
      </c>
      <c r="F6" s="5" t="s">
        <v>132</v>
      </c>
      <c r="G6" s="5" t="s">
        <v>131</v>
      </c>
      <c r="H6" s="5" t="s">
        <v>132</v>
      </c>
      <c r="I6" s="5" t="s">
        <v>131</v>
      </c>
      <c r="J6" s="5" t="s">
        <v>132</v>
      </c>
      <c r="K6" s="5"/>
    </row>
    <row r="7" spans="1:11" ht="33.75" customHeight="1">
      <c r="A7" s="5" t="s">
        <v>95</v>
      </c>
      <c r="B7" s="5" t="s">
        <v>95</v>
      </c>
      <c r="C7" s="5">
        <v>1</v>
      </c>
      <c r="D7" s="5">
        <v>2</v>
      </c>
      <c r="E7" s="5">
        <v>3</v>
      </c>
      <c r="F7" s="5">
        <v>4</v>
      </c>
      <c r="G7" s="5">
        <v>5</v>
      </c>
      <c r="H7" s="5">
        <v>6</v>
      </c>
      <c r="I7" s="5">
        <v>7</v>
      </c>
      <c r="J7" s="5">
        <v>8</v>
      </c>
      <c r="K7" s="5">
        <v>9</v>
      </c>
    </row>
  </sheetData>
  <sheetProtection/>
  <mergeCells count="2">
    <mergeCell ref="A2:T2"/>
    <mergeCell ref="J1:K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W229"/>
  <sheetViews>
    <sheetView zoomScalePageLayoutView="0" workbookViewId="0" topLeftCell="A4">
      <selection activeCell="G9" sqref="G9"/>
    </sheetView>
  </sheetViews>
  <sheetFormatPr defaultColWidth="9.00390625" defaultRowHeight="14.25"/>
  <cols>
    <col min="2" max="2" width="4.25390625" style="0" customWidth="1"/>
    <col min="3" max="3" width="4.625" style="0" customWidth="1"/>
    <col min="4" max="4" width="4.25390625" style="0" customWidth="1"/>
    <col min="5" max="5" width="28.50390625" style="45" customWidth="1"/>
    <col min="6" max="6" width="12.50390625" style="0" customWidth="1"/>
    <col min="7" max="7" width="13.00390625" style="0" customWidth="1"/>
    <col min="8" max="20" width="4.25390625" style="0" customWidth="1"/>
    <col min="21" max="21" width="16.25390625" style="0" customWidth="1"/>
    <col min="25" max="25" width="23.125" style="0" customWidth="1"/>
  </cols>
  <sheetData>
    <row r="1" spans="19:20" ht="14.25">
      <c r="S1" s="63" t="s">
        <v>133</v>
      </c>
      <c r="T1" s="63"/>
    </row>
    <row r="2" spans="1:20" ht="29.25" customHeight="1">
      <c r="A2" s="65" t="s">
        <v>134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</row>
    <row r="3" spans="19:20" ht="17.25" customHeight="1">
      <c r="S3" s="64" t="s">
        <v>5</v>
      </c>
      <c r="T3" s="64"/>
    </row>
    <row r="4" spans="1:20" s="45" customFormat="1" ht="53.25" customHeight="1">
      <c r="A4" s="9" t="s">
        <v>74</v>
      </c>
      <c r="B4" s="9" t="s">
        <v>135</v>
      </c>
      <c r="C4" s="9"/>
      <c r="D4" s="9"/>
      <c r="E4" s="9" t="s">
        <v>136</v>
      </c>
      <c r="F4" s="9" t="s">
        <v>96</v>
      </c>
      <c r="G4" s="9" t="s">
        <v>79</v>
      </c>
      <c r="H4" s="9" t="s">
        <v>80</v>
      </c>
      <c r="I4" s="9"/>
      <c r="J4" s="9"/>
      <c r="K4" s="9"/>
      <c r="L4" s="9"/>
      <c r="M4" s="9"/>
      <c r="N4" s="9"/>
      <c r="O4" s="9"/>
      <c r="P4" s="9"/>
      <c r="Q4" s="46" t="s">
        <v>81</v>
      </c>
      <c r="R4" s="46" t="s">
        <v>82</v>
      </c>
      <c r="S4" s="46" t="s">
        <v>83</v>
      </c>
      <c r="T4" s="46" t="s">
        <v>84</v>
      </c>
    </row>
    <row r="5" spans="1:20" s="45" customFormat="1" ht="42.75" customHeight="1">
      <c r="A5" s="9"/>
      <c r="B5" s="9" t="s">
        <v>137</v>
      </c>
      <c r="C5" s="9" t="s">
        <v>138</v>
      </c>
      <c r="D5" s="9" t="s">
        <v>139</v>
      </c>
      <c r="E5" s="9"/>
      <c r="F5" s="9"/>
      <c r="G5" s="9"/>
      <c r="H5" s="47" t="s">
        <v>85</v>
      </c>
      <c r="I5" s="47" t="s">
        <v>86</v>
      </c>
      <c r="J5" s="47" t="s">
        <v>87</v>
      </c>
      <c r="K5" s="47" t="s">
        <v>88</v>
      </c>
      <c r="L5" s="47"/>
      <c r="M5" s="47" t="s">
        <v>89</v>
      </c>
      <c r="N5" s="47" t="s">
        <v>90</v>
      </c>
      <c r="O5" s="47" t="s">
        <v>91</v>
      </c>
      <c r="P5" s="47" t="s">
        <v>92</v>
      </c>
      <c r="Q5" s="9"/>
      <c r="R5" s="9"/>
      <c r="S5" s="9"/>
      <c r="T5" s="9"/>
    </row>
    <row r="6" spans="1:20" s="45" customFormat="1" ht="33" customHeight="1">
      <c r="A6" s="9"/>
      <c r="B6" s="9"/>
      <c r="C6" s="9"/>
      <c r="D6" s="9"/>
      <c r="E6" s="9"/>
      <c r="F6" s="9"/>
      <c r="G6" s="9"/>
      <c r="H6" s="9"/>
      <c r="I6" s="9"/>
      <c r="J6" s="9"/>
      <c r="K6" s="46" t="s">
        <v>93</v>
      </c>
      <c r="L6" s="46" t="s">
        <v>94</v>
      </c>
      <c r="M6" s="9"/>
      <c r="N6" s="9"/>
      <c r="O6" s="9"/>
      <c r="P6" s="9"/>
      <c r="Q6" s="9"/>
      <c r="R6" s="9"/>
      <c r="S6" s="9"/>
      <c r="T6" s="9"/>
    </row>
    <row r="7" spans="1:20" ht="19.5" customHeight="1">
      <c r="A7" s="5" t="s">
        <v>95</v>
      </c>
      <c r="B7" s="5" t="s">
        <v>95</v>
      </c>
      <c r="C7" s="5" t="s">
        <v>95</v>
      </c>
      <c r="D7" s="5" t="s">
        <v>95</v>
      </c>
      <c r="E7" s="9" t="s">
        <v>95</v>
      </c>
      <c r="F7" s="5">
        <v>1</v>
      </c>
      <c r="G7" s="5">
        <v>2</v>
      </c>
      <c r="H7" s="5">
        <v>3</v>
      </c>
      <c r="I7" s="5">
        <v>4</v>
      </c>
      <c r="J7" s="5">
        <v>5</v>
      </c>
      <c r="K7" s="5">
        <v>6</v>
      </c>
      <c r="L7" s="5">
        <v>7</v>
      </c>
      <c r="M7" s="5">
        <v>8</v>
      </c>
      <c r="N7" s="5">
        <v>9</v>
      </c>
      <c r="O7" s="5">
        <v>10</v>
      </c>
      <c r="P7" s="5">
        <v>11</v>
      </c>
      <c r="Q7" s="5">
        <v>12</v>
      </c>
      <c r="R7" s="5">
        <v>13</v>
      </c>
      <c r="S7" s="5">
        <v>14</v>
      </c>
      <c r="T7" s="5">
        <v>15</v>
      </c>
    </row>
    <row r="8" spans="1:20" ht="19.5" customHeight="1">
      <c r="A8" s="5"/>
      <c r="B8" s="5"/>
      <c r="C8" s="5"/>
      <c r="D8" s="5"/>
      <c r="E8" s="9" t="s">
        <v>96</v>
      </c>
      <c r="F8" s="5">
        <f>F9+F34+F43+F49+F55+F57+F59+F61+F63+F65+F67+F69</f>
        <v>20574392.580000002</v>
      </c>
      <c r="G8" s="21">
        <f>G9+G34+G43+G49+G55+G57+G59+G61+G63+G65+G67+G69</f>
        <v>20574392.580000002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</row>
    <row r="9" spans="1:20" ht="19.5" customHeight="1">
      <c r="A9" s="5" t="s">
        <v>97</v>
      </c>
      <c r="B9" s="5"/>
      <c r="C9" s="5"/>
      <c r="D9" s="5"/>
      <c r="E9" s="48" t="s">
        <v>307</v>
      </c>
      <c r="F9" s="12">
        <f>SUM(F10:F33)</f>
        <v>11826615.33</v>
      </c>
      <c r="G9" s="22">
        <f>SUM(G10:G33)</f>
        <v>11826615.33</v>
      </c>
      <c r="H9" s="12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</row>
    <row r="10" spans="1:20" s="30" customFormat="1" ht="19.5" customHeight="1">
      <c r="A10" s="5" t="s">
        <v>140</v>
      </c>
      <c r="B10" s="13">
        <v>201</v>
      </c>
      <c r="C10" s="13" t="s">
        <v>142</v>
      </c>
      <c r="D10" s="13" t="s">
        <v>143</v>
      </c>
      <c r="E10" s="5" t="s">
        <v>319</v>
      </c>
      <c r="F10" s="22">
        <f>G10</f>
        <v>40000</v>
      </c>
      <c r="G10" s="22">
        <v>40000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</row>
    <row r="11" spans="1:20" s="30" customFormat="1" ht="27" customHeight="1">
      <c r="A11" s="5" t="s">
        <v>140</v>
      </c>
      <c r="B11" s="13" t="s">
        <v>141</v>
      </c>
      <c r="C11" s="13" t="s">
        <v>144</v>
      </c>
      <c r="D11" s="13" t="s">
        <v>142</v>
      </c>
      <c r="E11" s="5" t="s">
        <v>214</v>
      </c>
      <c r="F11" s="22">
        <f aca="true" t="shared" si="0" ref="F11:F33">G11</f>
        <v>3378682.67</v>
      </c>
      <c r="G11" s="22">
        <v>3378682.67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</row>
    <row r="12" spans="1:20" s="30" customFormat="1" ht="19.5" customHeight="1">
      <c r="A12" s="5" t="s">
        <v>140</v>
      </c>
      <c r="B12" s="13">
        <v>201</v>
      </c>
      <c r="C12" s="13" t="s">
        <v>144</v>
      </c>
      <c r="D12" s="13" t="s">
        <v>147</v>
      </c>
      <c r="E12" s="5" t="s">
        <v>320</v>
      </c>
      <c r="F12" s="22">
        <f t="shared" si="0"/>
        <v>2385000</v>
      </c>
      <c r="G12" s="22">
        <v>2385000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</row>
    <row r="13" spans="1:20" s="30" customFormat="1" ht="19.5" customHeight="1">
      <c r="A13" s="5" t="s">
        <v>140</v>
      </c>
      <c r="B13" s="13">
        <v>204</v>
      </c>
      <c r="C13" s="13" t="s">
        <v>147</v>
      </c>
      <c r="D13" s="13" t="s">
        <v>145</v>
      </c>
      <c r="E13" s="5" t="s">
        <v>323</v>
      </c>
      <c r="F13" s="22">
        <f t="shared" si="0"/>
        <v>40100</v>
      </c>
      <c r="G13" s="22">
        <v>40100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</row>
    <row r="14" spans="1:20" s="30" customFormat="1" ht="19.5" customHeight="1">
      <c r="A14" s="5" t="s">
        <v>140</v>
      </c>
      <c r="B14" s="13">
        <v>204</v>
      </c>
      <c r="C14" s="13" t="s">
        <v>147</v>
      </c>
      <c r="D14" s="13" t="s">
        <v>143</v>
      </c>
      <c r="E14" s="5" t="s">
        <v>331</v>
      </c>
      <c r="F14" s="22">
        <f t="shared" si="0"/>
        <v>220000</v>
      </c>
      <c r="G14" s="22">
        <v>220000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</row>
    <row r="15" spans="1:20" s="30" customFormat="1" ht="19.5" customHeight="1">
      <c r="A15" s="5" t="s">
        <v>140</v>
      </c>
      <c r="B15" s="13">
        <v>205</v>
      </c>
      <c r="C15" s="13" t="s">
        <v>147</v>
      </c>
      <c r="D15" s="13" t="s">
        <v>145</v>
      </c>
      <c r="E15" s="5" t="s">
        <v>324</v>
      </c>
      <c r="F15" s="22">
        <f t="shared" si="0"/>
        <v>272000</v>
      </c>
      <c r="G15" s="22">
        <v>272000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</row>
    <row r="16" spans="1:20" s="30" customFormat="1" ht="19.5" customHeight="1">
      <c r="A16" s="5" t="s">
        <v>140</v>
      </c>
      <c r="B16" s="13">
        <v>206</v>
      </c>
      <c r="C16" s="13" t="s">
        <v>145</v>
      </c>
      <c r="D16" s="13" t="s">
        <v>145</v>
      </c>
      <c r="E16" s="5" t="s">
        <v>148</v>
      </c>
      <c r="F16" s="22">
        <f t="shared" si="0"/>
        <v>20000</v>
      </c>
      <c r="G16" s="22">
        <v>20000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</row>
    <row r="17" spans="1:20" s="30" customFormat="1" ht="19.5" customHeight="1">
      <c r="A17" s="5" t="s">
        <v>140</v>
      </c>
      <c r="B17" s="13">
        <v>207</v>
      </c>
      <c r="C17" s="13" t="s">
        <v>142</v>
      </c>
      <c r="D17" s="13" t="s">
        <v>145</v>
      </c>
      <c r="E17" s="5" t="s">
        <v>322</v>
      </c>
      <c r="F17" s="22">
        <f t="shared" si="0"/>
        <v>20000</v>
      </c>
      <c r="G17" s="22">
        <v>20000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</row>
    <row r="18" spans="1:20" s="30" customFormat="1" ht="19.5" customHeight="1">
      <c r="A18" s="5" t="s">
        <v>140</v>
      </c>
      <c r="B18" s="13" t="s">
        <v>149</v>
      </c>
      <c r="C18" s="13" t="s">
        <v>150</v>
      </c>
      <c r="D18" s="13" t="s">
        <v>150</v>
      </c>
      <c r="E18" s="5" t="s">
        <v>461</v>
      </c>
      <c r="F18" s="22">
        <f t="shared" si="0"/>
        <v>473968</v>
      </c>
      <c r="G18" s="22">
        <v>473968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</row>
    <row r="19" spans="1:20" s="30" customFormat="1" ht="19.5" customHeight="1">
      <c r="A19" s="5" t="s">
        <v>140</v>
      </c>
      <c r="B19" s="13" t="s">
        <v>149</v>
      </c>
      <c r="C19" s="13" t="s">
        <v>150</v>
      </c>
      <c r="D19" s="13" t="s">
        <v>142</v>
      </c>
      <c r="E19" s="5" t="s">
        <v>215</v>
      </c>
      <c r="F19" s="22">
        <f t="shared" si="0"/>
        <v>104772</v>
      </c>
      <c r="G19" s="22">
        <v>104772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</row>
    <row r="20" spans="1:20" s="30" customFormat="1" ht="19.5" customHeight="1">
      <c r="A20" s="5" t="s">
        <v>140</v>
      </c>
      <c r="B20" s="13" t="s">
        <v>149</v>
      </c>
      <c r="C20" s="13" t="s">
        <v>151</v>
      </c>
      <c r="D20" s="13" t="s">
        <v>145</v>
      </c>
      <c r="E20" s="5" t="s">
        <v>249</v>
      </c>
      <c r="F20" s="22">
        <f t="shared" si="0"/>
        <v>37900</v>
      </c>
      <c r="G20" s="22">
        <v>37900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</row>
    <row r="21" spans="1:20" s="30" customFormat="1" ht="19.5" customHeight="1">
      <c r="A21" s="5" t="s">
        <v>140</v>
      </c>
      <c r="B21" s="13">
        <v>208</v>
      </c>
      <c r="C21" s="13" t="s">
        <v>462</v>
      </c>
      <c r="D21" s="13" t="s">
        <v>145</v>
      </c>
      <c r="E21" s="5" t="s">
        <v>330</v>
      </c>
      <c r="F21" s="22">
        <f t="shared" si="0"/>
        <v>50000</v>
      </c>
      <c r="G21" s="22">
        <v>50000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</row>
    <row r="22" spans="1:20" s="30" customFormat="1" ht="19.5" customHeight="1">
      <c r="A22" s="5" t="s">
        <v>140</v>
      </c>
      <c r="B22" s="13">
        <v>210</v>
      </c>
      <c r="C22" s="13" t="s">
        <v>143</v>
      </c>
      <c r="D22" s="13" t="s">
        <v>145</v>
      </c>
      <c r="E22" s="5" t="s">
        <v>327</v>
      </c>
      <c r="F22" s="22">
        <f t="shared" si="0"/>
        <v>60000</v>
      </c>
      <c r="G22" s="22">
        <v>60000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</row>
    <row r="23" spans="1:23" s="30" customFormat="1" ht="19.5" customHeight="1">
      <c r="A23" s="5" t="s">
        <v>140</v>
      </c>
      <c r="B23" s="13" t="s">
        <v>152</v>
      </c>
      <c r="C23" s="13" t="s">
        <v>150</v>
      </c>
      <c r="D23" s="13" t="s">
        <v>142</v>
      </c>
      <c r="E23" s="5" t="s">
        <v>216</v>
      </c>
      <c r="F23" s="22">
        <f t="shared" si="0"/>
        <v>125785.78</v>
      </c>
      <c r="G23" s="22">
        <v>125785.78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W23" s="51"/>
    </row>
    <row r="24" spans="1:20" s="30" customFormat="1" ht="19.5" customHeight="1">
      <c r="A24" s="5" t="s">
        <v>140</v>
      </c>
      <c r="B24" s="13" t="s">
        <v>152</v>
      </c>
      <c r="C24" s="13" t="s">
        <v>150</v>
      </c>
      <c r="D24" s="13" t="s">
        <v>144</v>
      </c>
      <c r="E24" s="5" t="s">
        <v>250</v>
      </c>
      <c r="F24" s="22">
        <f t="shared" si="0"/>
        <v>292761.6</v>
      </c>
      <c r="G24" s="22">
        <v>292761.6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</row>
    <row r="25" spans="1:23" s="30" customFormat="1" ht="19.5" customHeight="1">
      <c r="A25" s="5" t="s">
        <v>140</v>
      </c>
      <c r="B25" s="13">
        <v>210</v>
      </c>
      <c r="C25" s="13" t="s">
        <v>153</v>
      </c>
      <c r="D25" s="13" t="s">
        <v>145</v>
      </c>
      <c r="E25" s="5" t="s">
        <v>332</v>
      </c>
      <c r="F25" s="22">
        <f t="shared" si="0"/>
        <v>421000</v>
      </c>
      <c r="G25" s="22">
        <v>421000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W25" s="51"/>
    </row>
    <row r="26" spans="1:20" s="30" customFormat="1" ht="19.5" customHeight="1">
      <c r="A26" s="5" t="s">
        <v>140</v>
      </c>
      <c r="B26" s="13">
        <v>211</v>
      </c>
      <c r="C26" s="13" t="s">
        <v>145</v>
      </c>
      <c r="D26" s="13" t="s">
        <v>142</v>
      </c>
      <c r="E26" s="5" t="s">
        <v>314</v>
      </c>
      <c r="F26" s="22">
        <f t="shared" si="0"/>
        <v>2150000</v>
      </c>
      <c r="G26" s="22">
        <v>2150000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</row>
    <row r="27" spans="1:20" s="30" customFormat="1" ht="19.5" customHeight="1">
      <c r="A27" s="5" t="s">
        <v>140</v>
      </c>
      <c r="B27" s="13" t="s">
        <v>154</v>
      </c>
      <c r="C27" s="13" t="s">
        <v>144</v>
      </c>
      <c r="D27" s="13" t="s">
        <v>145</v>
      </c>
      <c r="E27" s="5" t="s">
        <v>329</v>
      </c>
      <c r="F27" s="22">
        <f t="shared" si="0"/>
        <v>60000</v>
      </c>
      <c r="G27" s="22">
        <v>60000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</row>
    <row r="28" spans="1:20" s="30" customFormat="1" ht="19.5" customHeight="1">
      <c r="A28" s="5" t="s">
        <v>140</v>
      </c>
      <c r="B28" s="13" t="s">
        <v>154</v>
      </c>
      <c r="C28" s="13" t="s">
        <v>150</v>
      </c>
      <c r="D28" s="13" t="s">
        <v>142</v>
      </c>
      <c r="E28" s="5" t="s">
        <v>251</v>
      </c>
      <c r="F28" s="22">
        <f t="shared" si="0"/>
        <v>155400</v>
      </c>
      <c r="G28" s="22">
        <v>155400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</row>
    <row r="29" spans="1:20" s="30" customFormat="1" ht="19.5" customHeight="1">
      <c r="A29" s="5" t="s">
        <v>140</v>
      </c>
      <c r="B29" s="13" t="s">
        <v>155</v>
      </c>
      <c r="C29" s="13" t="s">
        <v>142</v>
      </c>
      <c r="D29" s="13" t="s">
        <v>145</v>
      </c>
      <c r="E29" s="5" t="s">
        <v>267</v>
      </c>
      <c r="F29" s="22">
        <f t="shared" si="0"/>
        <v>820000</v>
      </c>
      <c r="G29" s="22">
        <v>820000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</row>
    <row r="30" spans="1:20" s="30" customFormat="1" ht="19.5" customHeight="1">
      <c r="A30" s="5" t="s">
        <v>140</v>
      </c>
      <c r="B30" s="13" t="s">
        <v>155</v>
      </c>
      <c r="C30" s="13" t="s">
        <v>142</v>
      </c>
      <c r="D30" s="13" t="s">
        <v>156</v>
      </c>
      <c r="E30" s="5" t="s">
        <v>317</v>
      </c>
      <c r="F30" s="22">
        <f t="shared" si="0"/>
        <v>86000</v>
      </c>
      <c r="G30" s="22">
        <v>86000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</row>
    <row r="31" spans="1:20" s="30" customFormat="1" ht="19.5" customHeight="1">
      <c r="A31" s="5" t="s">
        <v>140</v>
      </c>
      <c r="B31" s="13" t="s">
        <v>155</v>
      </c>
      <c r="C31" s="13" t="s">
        <v>142</v>
      </c>
      <c r="D31" s="13" t="s">
        <v>460</v>
      </c>
      <c r="E31" s="5" t="s">
        <v>325</v>
      </c>
      <c r="F31" s="22">
        <f t="shared" si="0"/>
        <v>40000</v>
      </c>
      <c r="G31" s="22">
        <v>40000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</row>
    <row r="32" spans="1:20" s="30" customFormat="1" ht="19.5" customHeight="1">
      <c r="A32" s="5" t="s">
        <v>140</v>
      </c>
      <c r="B32" s="13" t="s">
        <v>155</v>
      </c>
      <c r="C32" s="13" t="s">
        <v>144</v>
      </c>
      <c r="D32" s="13" t="s">
        <v>145</v>
      </c>
      <c r="E32" s="5" t="s">
        <v>252</v>
      </c>
      <c r="F32" s="22">
        <f t="shared" si="0"/>
        <v>270000</v>
      </c>
      <c r="G32" s="22">
        <v>270000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</row>
    <row r="33" spans="1:20" s="30" customFormat="1" ht="19.5" customHeight="1">
      <c r="A33" s="5" t="s">
        <v>140</v>
      </c>
      <c r="B33" s="13" t="s">
        <v>157</v>
      </c>
      <c r="C33" s="13" t="s">
        <v>147</v>
      </c>
      <c r="D33" s="13" t="s">
        <v>142</v>
      </c>
      <c r="E33" s="5" t="s">
        <v>253</v>
      </c>
      <c r="F33" s="22">
        <f t="shared" si="0"/>
        <v>303245.28</v>
      </c>
      <c r="G33" s="22">
        <v>303245.28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</row>
    <row r="34" spans="1:20" ht="19.5" customHeight="1">
      <c r="A34" s="5" t="s">
        <v>98</v>
      </c>
      <c r="B34" s="19"/>
      <c r="C34" s="19"/>
      <c r="D34" s="19"/>
      <c r="E34" s="48" t="s">
        <v>308</v>
      </c>
      <c r="F34" s="12">
        <f>SUM(F35:F42)</f>
        <v>1854434.8800000001</v>
      </c>
      <c r="G34" s="22">
        <f>SUM(G35:G42)</f>
        <v>1854434.8800000001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</row>
    <row r="35" spans="1:20" s="30" customFormat="1" ht="19.5" customHeight="1">
      <c r="A35" s="12" t="s">
        <v>158</v>
      </c>
      <c r="B35" s="41" t="s">
        <v>141</v>
      </c>
      <c r="C35" s="41" t="s">
        <v>146</v>
      </c>
      <c r="D35" s="41" t="s">
        <v>142</v>
      </c>
      <c r="E35" s="48" t="s">
        <v>217</v>
      </c>
      <c r="F35" s="22">
        <f>G35</f>
        <v>1171877.62</v>
      </c>
      <c r="G35" s="22">
        <v>1171877.62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</row>
    <row r="36" spans="1:20" s="30" customFormat="1" ht="19.5" customHeight="1">
      <c r="A36" s="12" t="s">
        <v>158</v>
      </c>
      <c r="B36" s="41" t="s">
        <v>141</v>
      </c>
      <c r="C36" s="41" t="s">
        <v>146</v>
      </c>
      <c r="D36" s="41" t="s">
        <v>147</v>
      </c>
      <c r="E36" s="48" t="s">
        <v>367</v>
      </c>
      <c r="F36" s="22">
        <f aca="true" t="shared" si="1" ref="F36:F42">G36</f>
        <v>159900</v>
      </c>
      <c r="G36" s="22">
        <v>159900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</row>
    <row r="37" spans="1:20" s="30" customFormat="1" ht="19.5" customHeight="1">
      <c r="A37" s="12" t="s">
        <v>158</v>
      </c>
      <c r="B37" s="41" t="s">
        <v>141</v>
      </c>
      <c r="C37" s="41" t="s">
        <v>146</v>
      </c>
      <c r="D37" s="41" t="s">
        <v>145</v>
      </c>
      <c r="E37" s="48" t="s">
        <v>268</v>
      </c>
      <c r="F37" s="22">
        <f t="shared" si="1"/>
        <v>90000</v>
      </c>
      <c r="G37" s="22">
        <v>90000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</row>
    <row r="38" spans="1:20" s="30" customFormat="1" ht="19.5" customHeight="1">
      <c r="A38" s="12" t="s">
        <v>158</v>
      </c>
      <c r="B38" s="41" t="s">
        <v>149</v>
      </c>
      <c r="C38" s="41" t="s">
        <v>150</v>
      </c>
      <c r="D38" s="41" t="s">
        <v>150</v>
      </c>
      <c r="E38" s="48" t="s">
        <v>461</v>
      </c>
      <c r="F38" s="22">
        <f t="shared" si="1"/>
        <v>170996.6</v>
      </c>
      <c r="G38" s="22">
        <v>170996.6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</row>
    <row r="39" spans="1:20" s="30" customFormat="1" ht="19.5" customHeight="1">
      <c r="A39" s="12" t="s">
        <v>158</v>
      </c>
      <c r="B39" s="41" t="s">
        <v>149</v>
      </c>
      <c r="C39" s="41" t="s">
        <v>151</v>
      </c>
      <c r="D39" s="41" t="s">
        <v>145</v>
      </c>
      <c r="E39" s="48" t="s">
        <v>249</v>
      </c>
      <c r="F39" s="22">
        <f t="shared" si="1"/>
        <v>5400</v>
      </c>
      <c r="G39" s="22">
        <v>5400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</row>
    <row r="40" spans="1:20" s="30" customFormat="1" ht="19.5" customHeight="1">
      <c r="A40" s="12" t="s">
        <v>158</v>
      </c>
      <c r="B40" s="41" t="s">
        <v>152</v>
      </c>
      <c r="C40" s="41" t="s">
        <v>150</v>
      </c>
      <c r="D40" s="41" t="s">
        <v>142</v>
      </c>
      <c r="E40" s="48" t="s">
        <v>216</v>
      </c>
      <c r="F40" s="22">
        <f t="shared" si="1"/>
        <v>44797.38</v>
      </c>
      <c r="G40" s="22">
        <v>44797.38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</row>
    <row r="41" spans="1:20" s="30" customFormat="1" ht="19.5" customHeight="1">
      <c r="A41" s="12" t="s">
        <v>158</v>
      </c>
      <c r="B41" s="41" t="s">
        <v>152</v>
      </c>
      <c r="C41" s="41" t="s">
        <v>150</v>
      </c>
      <c r="D41" s="41" t="s">
        <v>144</v>
      </c>
      <c r="E41" s="48" t="s">
        <v>250</v>
      </c>
      <c r="F41" s="22">
        <f t="shared" si="1"/>
        <v>103050</v>
      </c>
      <c r="G41" s="22">
        <v>103050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</row>
    <row r="42" spans="1:20" s="30" customFormat="1" ht="19.5" customHeight="1">
      <c r="A42" s="12" t="s">
        <v>158</v>
      </c>
      <c r="B42" s="41" t="s">
        <v>157</v>
      </c>
      <c r="C42" s="41" t="s">
        <v>147</v>
      </c>
      <c r="D42" s="41" t="s">
        <v>142</v>
      </c>
      <c r="E42" s="48" t="s">
        <v>253</v>
      </c>
      <c r="F42" s="22">
        <f t="shared" si="1"/>
        <v>108413.28</v>
      </c>
      <c r="G42" s="22">
        <v>108413.28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</row>
    <row r="43" spans="1:20" ht="19.5" customHeight="1">
      <c r="A43" s="5" t="s">
        <v>99</v>
      </c>
      <c r="B43" s="19"/>
      <c r="C43" s="19"/>
      <c r="D43" s="19"/>
      <c r="E43" s="48" t="s">
        <v>309</v>
      </c>
      <c r="F43" s="12">
        <f>SUM(F44:F48)</f>
        <v>833926.81</v>
      </c>
      <c r="G43" s="22">
        <f>SUM(G44:G48)</f>
        <v>833926.81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</row>
    <row r="44" spans="1:20" s="30" customFormat="1" ht="19.5" customHeight="1">
      <c r="A44" s="12" t="s">
        <v>159</v>
      </c>
      <c r="B44" s="41" t="s">
        <v>160</v>
      </c>
      <c r="C44" s="41" t="s">
        <v>143</v>
      </c>
      <c r="D44" s="41" t="s">
        <v>143</v>
      </c>
      <c r="E44" s="48" t="s">
        <v>218</v>
      </c>
      <c r="F44" s="22">
        <f>G44</f>
        <v>611865.13</v>
      </c>
      <c r="G44" s="22">
        <v>611865.13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</row>
    <row r="45" spans="1:20" s="30" customFormat="1" ht="19.5" customHeight="1">
      <c r="A45" s="12" t="s">
        <v>159</v>
      </c>
      <c r="B45" s="41" t="s">
        <v>149</v>
      </c>
      <c r="C45" s="41" t="s">
        <v>150</v>
      </c>
      <c r="D45" s="41" t="s">
        <v>150</v>
      </c>
      <c r="E45" s="48" t="s">
        <v>461</v>
      </c>
      <c r="F45" s="22">
        <f aca="true" t="shared" si="2" ref="F45:F54">G45</f>
        <v>84736.8</v>
      </c>
      <c r="G45" s="22">
        <v>84736.8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</row>
    <row r="46" spans="1:20" s="30" customFormat="1" ht="19.5" customHeight="1">
      <c r="A46" s="12" t="s">
        <v>159</v>
      </c>
      <c r="B46" s="41" t="s">
        <v>152</v>
      </c>
      <c r="C46" s="41" t="s">
        <v>150</v>
      </c>
      <c r="D46" s="41" t="s">
        <v>147</v>
      </c>
      <c r="E46" s="48" t="s">
        <v>219</v>
      </c>
      <c r="F46" s="22">
        <f t="shared" si="2"/>
        <v>26120.16</v>
      </c>
      <c r="G46" s="22">
        <v>26120.16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</row>
    <row r="47" spans="1:20" s="30" customFormat="1" ht="19.5" customHeight="1">
      <c r="A47" s="12" t="s">
        <v>159</v>
      </c>
      <c r="B47" s="41" t="s">
        <v>152</v>
      </c>
      <c r="C47" s="41" t="s">
        <v>150</v>
      </c>
      <c r="D47" s="41" t="s">
        <v>144</v>
      </c>
      <c r="E47" s="48" t="s">
        <v>250</v>
      </c>
      <c r="F47" s="22">
        <f t="shared" si="2"/>
        <v>61189.2</v>
      </c>
      <c r="G47" s="22">
        <v>61189.2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</row>
    <row r="48" spans="1:20" s="30" customFormat="1" ht="19.5" customHeight="1">
      <c r="A48" s="12" t="s">
        <v>159</v>
      </c>
      <c r="B48" s="41" t="s">
        <v>157</v>
      </c>
      <c r="C48" s="41" t="s">
        <v>147</v>
      </c>
      <c r="D48" s="41" t="s">
        <v>142</v>
      </c>
      <c r="E48" s="48" t="s">
        <v>253</v>
      </c>
      <c r="F48" s="22">
        <f t="shared" si="2"/>
        <v>50015.52</v>
      </c>
      <c r="G48" s="22">
        <v>50015.52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</row>
    <row r="49" spans="1:20" ht="19.5" customHeight="1">
      <c r="A49" s="5" t="s">
        <v>100</v>
      </c>
      <c r="B49" s="19"/>
      <c r="C49" s="19"/>
      <c r="D49" s="19"/>
      <c r="E49" s="48" t="s">
        <v>310</v>
      </c>
      <c r="F49" s="12">
        <f>SUM(F50:F54)</f>
        <v>1121567.5599999998</v>
      </c>
      <c r="G49" s="22">
        <f>SUM(G50:G54)</f>
        <v>1121567.5599999998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</row>
    <row r="50" spans="1:20" s="30" customFormat="1" ht="19.5" customHeight="1">
      <c r="A50" s="12" t="s">
        <v>161</v>
      </c>
      <c r="B50" s="41" t="s">
        <v>149</v>
      </c>
      <c r="C50" s="41" t="s">
        <v>150</v>
      </c>
      <c r="D50" s="41" t="s">
        <v>150</v>
      </c>
      <c r="E50" s="48" t="s">
        <v>461</v>
      </c>
      <c r="F50" s="22">
        <f t="shared" si="2"/>
        <v>118795.2</v>
      </c>
      <c r="G50" s="22">
        <v>118795.2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</row>
    <row r="51" spans="1:20" s="30" customFormat="1" ht="19.5" customHeight="1">
      <c r="A51" s="12" t="s">
        <v>161</v>
      </c>
      <c r="B51" s="41" t="s">
        <v>152</v>
      </c>
      <c r="C51" s="41" t="s">
        <v>150</v>
      </c>
      <c r="D51" s="41" t="s">
        <v>147</v>
      </c>
      <c r="E51" s="48" t="s">
        <v>219</v>
      </c>
      <c r="F51" s="22">
        <f t="shared" si="2"/>
        <v>33602.88</v>
      </c>
      <c r="G51" s="22">
        <v>33602.88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</row>
    <row r="52" spans="1:20" s="30" customFormat="1" ht="19.5" customHeight="1">
      <c r="A52" s="12" t="s">
        <v>161</v>
      </c>
      <c r="B52" s="41" t="s">
        <v>152</v>
      </c>
      <c r="C52" s="41" t="s">
        <v>150</v>
      </c>
      <c r="D52" s="41" t="s">
        <v>144</v>
      </c>
      <c r="E52" s="48" t="s">
        <v>250</v>
      </c>
      <c r="F52" s="22">
        <f t="shared" si="2"/>
        <v>68708.4</v>
      </c>
      <c r="G52" s="22">
        <v>68708.4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</row>
    <row r="53" spans="1:20" s="30" customFormat="1" ht="19.5" customHeight="1">
      <c r="A53" s="12" t="s">
        <v>161</v>
      </c>
      <c r="B53" s="41" t="s">
        <v>155</v>
      </c>
      <c r="C53" s="41" t="s">
        <v>142</v>
      </c>
      <c r="D53" s="41" t="s">
        <v>143</v>
      </c>
      <c r="E53" s="48" t="s">
        <v>220</v>
      </c>
      <c r="F53" s="22">
        <f t="shared" si="2"/>
        <v>828514.36</v>
      </c>
      <c r="G53" s="22">
        <v>828514.36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</row>
    <row r="54" spans="1:20" s="30" customFormat="1" ht="19.5" customHeight="1">
      <c r="A54" s="12" t="s">
        <v>161</v>
      </c>
      <c r="B54" s="41" t="s">
        <v>157</v>
      </c>
      <c r="C54" s="41" t="s">
        <v>147</v>
      </c>
      <c r="D54" s="41" t="s">
        <v>142</v>
      </c>
      <c r="E54" s="48" t="s">
        <v>253</v>
      </c>
      <c r="F54" s="22">
        <f t="shared" si="2"/>
        <v>71946.72</v>
      </c>
      <c r="G54" s="22">
        <v>71946.72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</row>
    <row r="55" spans="1:20" ht="19.5" customHeight="1">
      <c r="A55" s="5" t="s">
        <v>101</v>
      </c>
      <c r="B55" s="5"/>
      <c r="C55" s="5"/>
      <c r="D55" s="5"/>
      <c r="E55" s="9" t="s">
        <v>339</v>
      </c>
      <c r="F55" s="12">
        <f>SUM(F56)</f>
        <v>271800</v>
      </c>
      <c r="G55" s="22">
        <f>SUM(G56)</f>
        <v>271800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</row>
    <row r="56" spans="1:20" ht="24.75" customHeight="1">
      <c r="A56" s="5" t="s">
        <v>162</v>
      </c>
      <c r="B56" s="5" t="s">
        <v>155</v>
      </c>
      <c r="C56" s="5" t="s">
        <v>153</v>
      </c>
      <c r="D56" s="5" t="s">
        <v>150</v>
      </c>
      <c r="E56" s="9" t="s">
        <v>235</v>
      </c>
      <c r="F56" s="11">
        <f>SUM(G56:T56)</f>
        <v>271800</v>
      </c>
      <c r="G56" s="11">
        <v>271800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</row>
    <row r="57" spans="1:20" ht="19.5" customHeight="1">
      <c r="A57" s="5" t="s">
        <v>102</v>
      </c>
      <c r="B57" s="5"/>
      <c r="C57" s="5"/>
      <c r="D57" s="5"/>
      <c r="E57" s="9" t="s">
        <v>340</v>
      </c>
      <c r="F57" s="12">
        <f aca="true" t="shared" si="3" ref="F57:F70">SUM(G57:T57)</f>
        <v>300587</v>
      </c>
      <c r="G57" s="22">
        <f>SUM(G58)</f>
        <v>300587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</row>
    <row r="58" spans="1:20" ht="24.75" customHeight="1">
      <c r="A58" s="5" t="s">
        <v>163</v>
      </c>
      <c r="B58" s="5" t="s">
        <v>155</v>
      </c>
      <c r="C58" s="5" t="s">
        <v>153</v>
      </c>
      <c r="D58" s="5" t="s">
        <v>150</v>
      </c>
      <c r="E58" s="9" t="s">
        <v>235</v>
      </c>
      <c r="F58" s="11">
        <f t="shared" si="3"/>
        <v>300587</v>
      </c>
      <c r="G58" s="11">
        <v>300587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</row>
    <row r="59" spans="1:20" ht="19.5" customHeight="1">
      <c r="A59" s="5" t="s">
        <v>103</v>
      </c>
      <c r="B59" s="5"/>
      <c r="C59" s="5"/>
      <c r="D59" s="5"/>
      <c r="E59" s="9" t="s">
        <v>341</v>
      </c>
      <c r="F59" s="12">
        <f t="shared" si="3"/>
        <v>306025</v>
      </c>
      <c r="G59" s="22">
        <f>SUM(G60)</f>
        <v>306025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</row>
    <row r="60" spans="1:20" ht="27.75" customHeight="1">
      <c r="A60" s="5" t="s">
        <v>164</v>
      </c>
      <c r="B60" s="5" t="s">
        <v>155</v>
      </c>
      <c r="C60" s="5" t="s">
        <v>153</v>
      </c>
      <c r="D60" s="5" t="s">
        <v>150</v>
      </c>
      <c r="E60" s="9" t="s">
        <v>235</v>
      </c>
      <c r="F60" s="11">
        <f t="shared" si="3"/>
        <v>306025</v>
      </c>
      <c r="G60" s="11">
        <v>306025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</row>
    <row r="61" spans="1:20" ht="19.5" customHeight="1">
      <c r="A61" s="5" t="s">
        <v>104</v>
      </c>
      <c r="B61" s="5"/>
      <c r="C61" s="5"/>
      <c r="D61" s="5"/>
      <c r="E61" s="9" t="s">
        <v>342</v>
      </c>
      <c r="F61" s="12">
        <f t="shared" si="3"/>
        <v>337303</v>
      </c>
      <c r="G61" s="22">
        <f>SUM(G62)</f>
        <v>337303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</row>
    <row r="62" spans="1:20" ht="28.5" customHeight="1">
      <c r="A62" s="5" t="s">
        <v>165</v>
      </c>
      <c r="B62" s="5" t="s">
        <v>155</v>
      </c>
      <c r="C62" s="5" t="s">
        <v>153</v>
      </c>
      <c r="D62" s="5" t="s">
        <v>150</v>
      </c>
      <c r="E62" s="9" t="s">
        <v>235</v>
      </c>
      <c r="F62" s="11">
        <f t="shared" si="3"/>
        <v>337303</v>
      </c>
      <c r="G62" s="11">
        <v>337303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</row>
    <row r="63" spans="1:20" ht="19.5" customHeight="1">
      <c r="A63" s="5" t="s">
        <v>105</v>
      </c>
      <c r="B63" s="5"/>
      <c r="C63" s="5"/>
      <c r="D63" s="5"/>
      <c r="E63" s="9" t="s">
        <v>343</v>
      </c>
      <c r="F63" s="12">
        <f t="shared" si="3"/>
        <v>310365</v>
      </c>
      <c r="G63" s="22">
        <f>SUM(G64)</f>
        <v>310365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</row>
    <row r="64" spans="1:20" ht="25.5" customHeight="1">
      <c r="A64" s="5" t="s">
        <v>166</v>
      </c>
      <c r="B64" s="5" t="s">
        <v>155</v>
      </c>
      <c r="C64" s="5" t="s">
        <v>153</v>
      </c>
      <c r="D64" s="5" t="s">
        <v>150</v>
      </c>
      <c r="E64" s="9" t="s">
        <v>235</v>
      </c>
      <c r="F64" s="11">
        <f t="shared" si="3"/>
        <v>310365</v>
      </c>
      <c r="G64" s="11">
        <v>310365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</row>
    <row r="65" spans="1:20" ht="19.5" customHeight="1">
      <c r="A65" s="5" t="s">
        <v>106</v>
      </c>
      <c r="B65" s="5"/>
      <c r="C65" s="5"/>
      <c r="D65" s="5"/>
      <c r="E65" s="9" t="s">
        <v>344</v>
      </c>
      <c r="F65" s="12">
        <f t="shared" si="3"/>
        <v>296187</v>
      </c>
      <c r="G65" s="22">
        <f>SUM(G66)</f>
        <v>296187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</row>
    <row r="66" spans="1:20" ht="30" customHeight="1">
      <c r="A66" s="5" t="s">
        <v>167</v>
      </c>
      <c r="B66" s="5" t="s">
        <v>155</v>
      </c>
      <c r="C66" s="5" t="s">
        <v>153</v>
      </c>
      <c r="D66" s="5" t="s">
        <v>150</v>
      </c>
      <c r="E66" s="9" t="s">
        <v>235</v>
      </c>
      <c r="F66" s="11">
        <f t="shared" si="3"/>
        <v>296187</v>
      </c>
      <c r="G66" s="11">
        <v>296187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</row>
    <row r="67" spans="1:20" ht="19.5" customHeight="1">
      <c r="A67" s="5" t="s">
        <v>107</v>
      </c>
      <c r="B67" s="5"/>
      <c r="C67" s="5"/>
      <c r="D67" s="5"/>
      <c r="E67" s="9" t="s">
        <v>345</v>
      </c>
      <c r="F67" s="12">
        <f t="shared" si="3"/>
        <v>211428</v>
      </c>
      <c r="G67" s="22">
        <f>SUM(G68)</f>
        <v>211428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</row>
    <row r="68" spans="1:20" ht="26.25" customHeight="1">
      <c r="A68" s="5" t="s">
        <v>168</v>
      </c>
      <c r="B68" s="5" t="s">
        <v>155</v>
      </c>
      <c r="C68" s="5" t="s">
        <v>153</v>
      </c>
      <c r="D68" s="5" t="s">
        <v>150</v>
      </c>
      <c r="E68" s="9" t="s">
        <v>235</v>
      </c>
      <c r="F68" s="11">
        <f t="shared" si="3"/>
        <v>211428</v>
      </c>
      <c r="G68" s="11">
        <v>211428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</row>
    <row r="69" spans="1:20" ht="19.5" customHeight="1">
      <c r="A69" s="5">
        <v>606012</v>
      </c>
      <c r="B69" s="5"/>
      <c r="C69" s="5"/>
      <c r="D69" s="5"/>
      <c r="E69" s="9" t="s">
        <v>372</v>
      </c>
      <c r="F69" s="12">
        <f t="shared" si="3"/>
        <v>2904153</v>
      </c>
      <c r="G69" s="22">
        <f>SUM(G70)</f>
        <v>2904153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</row>
    <row r="70" spans="1:20" ht="26.25" customHeight="1">
      <c r="A70" s="5">
        <v>606012</v>
      </c>
      <c r="B70" s="5" t="s">
        <v>155</v>
      </c>
      <c r="C70" s="5" t="s">
        <v>153</v>
      </c>
      <c r="D70" s="5" t="s">
        <v>150</v>
      </c>
      <c r="E70" s="9" t="s">
        <v>235</v>
      </c>
      <c r="F70" s="11">
        <f t="shared" si="3"/>
        <v>2904153</v>
      </c>
      <c r="G70" s="20">
        <v>2904153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</row>
    <row r="71" ht="14.25">
      <c r="G71" s="23"/>
    </row>
    <row r="72" ht="14.25">
      <c r="E72" s="49"/>
    </row>
    <row r="73" spans="5:7" ht="14.25">
      <c r="E73" s="49"/>
      <c r="G73" s="24"/>
    </row>
    <row r="74" spans="5:7" ht="14.25">
      <c r="E74" s="49"/>
      <c r="G74" s="24"/>
    </row>
    <row r="75" spans="5:7" ht="14.25">
      <c r="E75" s="49"/>
      <c r="G75" s="24"/>
    </row>
    <row r="76" spans="5:7" ht="14.25">
      <c r="E76" s="49"/>
      <c r="G76" s="24"/>
    </row>
    <row r="77" ht="14.25">
      <c r="E77" s="49"/>
    </row>
    <row r="78" ht="14.25">
      <c r="G78" s="23"/>
    </row>
    <row r="79" ht="14.25">
      <c r="G79" s="23"/>
    </row>
    <row r="80" ht="14.25">
      <c r="G80" s="23"/>
    </row>
    <row r="81" ht="14.25">
      <c r="G81" s="23"/>
    </row>
    <row r="82" ht="14.25">
      <c r="G82" s="23"/>
    </row>
    <row r="83" ht="14.25">
      <c r="G83" s="23"/>
    </row>
    <row r="84" ht="14.25">
      <c r="G84" s="23"/>
    </row>
    <row r="85" ht="14.25">
      <c r="G85" s="23"/>
    </row>
    <row r="86" ht="14.25">
      <c r="G86" s="23"/>
    </row>
    <row r="87" ht="14.25">
      <c r="G87" s="23"/>
    </row>
    <row r="88" ht="14.25">
      <c r="G88" s="23"/>
    </row>
    <row r="89" ht="14.25">
      <c r="G89" s="23"/>
    </row>
    <row r="90" ht="14.25">
      <c r="G90" s="23"/>
    </row>
    <row r="91" ht="14.25">
      <c r="G91" s="23"/>
    </row>
    <row r="92" ht="14.25">
      <c r="G92" s="23"/>
    </row>
    <row r="93" ht="14.25">
      <c r="G93" s="23"/>
    </row>
    <row r="94" ht="14.25">
      <c r="G94" s="23"/>
    </row>
    <row r="95" ht="14.25">
      <c r="G95" s="23"/>
    </row>
    <row r="96" ht="14.25">
      <c r="G96" s="23"/>
    </row>
    <row r="97" ht="14.25">
      <c r="G97" s="23"/>
    </row>
    <row r="98" ht="14.25">
      <c r="G98" s="23"/>
    </row>
    <row r="99" ht="14.25">
      <c r="G99" s="23"/>
    </row>
    <row r="100" ht="14.25">
      <c r="G100" s="23"/>
    </row>
    <row r="101" ht="14.25">
      <c r="G101" s="23"/>
    </row>
    <row r="102" ht="14.25">
      <c r="G102" s="23"/>
    </row>
    <row r="103" ht="14.25">
      <c r="G103" s="23"/>
    </row>
    <row r="104" ht="14.25">
      <c r="G104" s="23"/>
    </row>
    <row r="105" ht="14.25">
      <c r="G105" s="23"/>
    </row>
    <row r="106" ht="14.25">
      <c r="G106" s="23"/>
    </row>
    <row r="107" ht="14.25">
      <c r="G107" s="23"/>
    </row>
    <row r="108" ht="14.25">
      <c r="G108" s="23"/>
    </row>
    <row r="109" ht="14.25">
      <c r="G109" s="23"/>
    </row>
    <row r="110" ht="14.25">
      <c r="G110" s="23"/>
    </row>
    <row r="111" ht="14.25">
      <c r="G111" s="23"/>
    </row>
    <row r="112" ht="14.25">
      <c r="G112" s="23"/>
    </row>
    <row r="113" ht="14.25">
      <c r="G113" s="23"/>
    </row>
    <row r="114" ht="14.25">
      <c r="G114" s="23"/>
    </row>
    <row r="115" ht="14.25">
      <c r="G115" s="23"/>
    </row>
    <row r="116" ht="14.25">
      <c r="G116" s="23"/>
    </row>
    <row r="117" ht="14.25">
      <c r="G117" s="23"/>
    </row>
    <row r="118" ht="14.25">
      <c r="G118" s="23"/>
    </row>
    <row r="119" ht="14.25">
      <c r="G119" s="23"/>
    </row>
    <row r="120" ht="14.25">
      <c r="G120" s="23"/>
    </row>
    <row r="121" ht="14.25">
      <c r="G121" s="23"/>
    </row>
    <row r="122" ht="14.25">
      <c r="G122" s="23"/>
    </row>
    <row r="123" ht="14.25">
      <c r="G123" s="23"/>
    </row>
    <row r="124" ht="14.25">
      <c r="G124" s="23"/>
    </row>
    <row r="125" ht="14.25">
      <c r="G125" s="23"/>
    </row>
    <row r="126" ht="14.25">
      <c r="G126" s="23"/>
    </row>
    <row r="127" ht="14.25">
      <c r="G127" s="23"/>
    </row>
    <row r="128" ht="14.25">
      <c r="G128" s="23"/>
    </row>
    <row r="129" ht="14.25">
      <c r="G129" s="23"/>
    </row>
    <row r="130" ht="14.25">
      <c r="G130" s="23"/>
    </row>
    <row r="131" ht="14.25">
      <c r="G131" s="23"/>
    </row>
    <row r="132" ht="14.25">
      <c r="G132" s="23"/>
    </row>
    <row r="133" ht="14.25">
      <c r="G133" s="23"/>
    </row>
    <row r="134" ht="14.25">
      <c r="G134" s="23"/>
    </row>
    <row r="135" ht="14.25">
      <c r="G135" s="23"/>
    </row>
    <row r="136" ht="14.25">
      <c r="G136" s="23"/>
    </row>
    <row r="137" ht="14.25">
      <c r="G137" s="23"/>
    </row>
    <row r="138" ht="14.25">
      <c r="G138" s="23"/>
    </row>
    <row r="139" ht="14.25">
      <c r="G139" s="23"/>
    </row>
    <row r="140" ht="14.25">
      <c r="G140" s="23"/>
    </row>
    <row r="141" ht="14.25">
      <c r="G141" s="23"/>
    </row>
    <row r="142" ht="14.25">
      <c r="G142" s="23"/>
    </row>
    <row r="143" ht="14.25">
      <c r="G143" s="23"/>
    </row>
    <row r="144" ht="14.25">
      <c r="G144" s="23"/>
    </row>
    <row r="145" ht="14.25">
      <c r="G145" s="23"/>
    </row>
    <row r="146" ht="14.25">
      <c r="G146" s="23"/>
    </row>
    <row r="147" ht="14.25">
      <c r="G147" s="23"/>
    </row>
    <row r="148" ht="14.25">
      <c r="G148" s="23"/>
    </row>
    <row r="149" ht="14.25">
      <c r="G149" s="23"/>
    </row>
    <row r="150" ht="14.25">
      <c r="G150" s="23"/>
    </row>
    <row r="151" ht="14.25">
      <c r="G151" s="23"/>
    </row>
    <row r="152" ht="14.25">
      <c r="G152" s="23"/>
    </row>
    <row r="153" ht="14.25">
      <c r="G153" s="23"/>
    </row>
    <row r="154" ht="14.25">
      <c r="G154" s="23"/>
    </row>
    <row r="155" ht="14.25">
      <c r="G155" s="23"/>
    </row>
    <row r="156" ht="14.25">
      <c r="G156" s="23"/>
    </row>
    <row r="157" ht="14.25">
      <c r="G157" s="23"/>
    </row>
    <row r="158" ht="14.25">
      <c r="G158" s="23"/>
    </row>
    <row r="159" ht="14.25">
      <c r="G159" s="23"/>
    </row>
    <row r="160" ht="14.25">
      <c r="G160" s="23"/>
    </row>
    <row r="161" ht="14.25">
      <c r="G161" s="23"/>
    </row>
    <row r="162" ht="14.25">
      <c r="G162" s="23"/>
    </row>
    <row r="163" ht="14.25">
      <c r="G163" s="23"/>
    </row>
    <row r="164" ht="14.25">
      <c r="G164" s="23"/>
    </row>
    <row r="165" ht="14.25">
      <c r="G165" s="23"/>
    </row>
    <row r="166" ht="14.25">
      <c r="G166" s="23"/>
    </row>
    <row r="167" ht="14.25">
      <c r="G167" s="23"/>
    </row>
    <row r="168" ht="14.25">
      <c r="G168" s="23"/>
    </row>
    <row r="169" ht="14.25">
      <c r="G169" s="23"/>
    </row>
    <row r="170" ht="14.25">
      <c r="G170" s="23"/>
    </row>
    <row r="171" ht="14.25">
      <c r="G171" s="23"/>
    </row>
    <row r="172" ht="14.25">
      <c r="G172" s="23"/>
    </row>
    <row r="173" ht="14.25">
      <c r="G173" s="23"/>
    </row>
    <row r="174" ht="14.25">
      <c r="G174" s="23"/>
    </row>
    <row r="175" ht="14.25">
      <c r="G175" s="23"/>
    </row>
    <row r="176" ht="14.25">
      <c r="G176" s="23"/>
    </row>
    <row r="177" ht="14.25">
      <c r="G177" s="23"/>
    </row>
    <row r="178" ht="14.25">
      <c r="G178" s="23"/>
    </row>
    <row r="179" ht="14.25">
      <c r="G179" s="23"/>
    </row>
    <row r="180" ht="14.25">
      <c r="G180" s="23"/>
    </row>
    <row r="181" ht="14.25">
      <c r="G181" s="23"/>
    </row>
    <row r="182" ht="14.25">
      <c r="G182" s="23"/>
    </row>
    <row r="183" ht="14.25">
      <c r="G183" s="23"/>
    </row>
    <row r="184" ht="14.25">
      <c r="G184" s="23"/>
    </row>
    <row r="185" ht="14.25">
      <c r="G185" s="23"/>
    </row>
    <row r="186" ht="14.25">
      <c r="G186" s="23"/>
    </row>
    <row r="187" ht="14.25">
      <c r="G187" s="23"/>
    </row>
    <row r="188" ht="14.25">
      <c r="G188" s="23"/>
    </row>
    <row r="189" ht="14.25">
      <c r="G189" s="23"/>
    </row>
    <row r="190" ht="14.25">
      <c r="G190" s="23"/>
    </row>
    <row r="191" ht="14.25">
      <c r="G191" s="23"/>
    </row>
    <row r="192" ht="14.25">
      <c r="G192" s="23"/>
    </row>
    <row r="193" ht="14.25">
      <c r="G193" s="23"/>
    </row>
    <row r="194" ht="14.25">
      <c r="G194" s="23"/>
    </row>
    <row r="195" ht="14.25">
      <c r="G195" s="23"/>
    </row>
    <row r="196" ht="14.25">
      <c r="G196" s="23"/>
    </row>
    <row r="197" ht="14.25">
      <c r="G197" s="23"/>
    </row>
    <row r="198" ht="14.25">
      <c r="G198" s="23"/>
    </row>
    <row r="199" ht="14.25">
      <c r="G199" s="23"/>
    </row>
    <row r="200" ht="14.25">
      <c r="G200" s="23"/>
    </row>
    <row r="201" ht="14.25">
      <c r="G201" s="23"/>
    </row>
    <row r="202" ht="14.25">
      <c r="G202" s="23"/>
    </row>
    <row r="203" ht="14.25">
      <c r="G203" s="23"/>
    </row>
    <row r="204" ht="14.25">
      <c r="G204" s="23"/>
    </row>
    <row r="205" ht="14.25">
      <c r="G205" s="23"/>
    </row>
    <row r="206" ht="14.25">
      <c r="G206" s="23"/>
    </row>
    <row r="207" ht="14.25">
      <c r="G207" s="23"/>
    </row>
    <row r="208" ht="14.25">
      <c r="G208" s="23"/>
    </row>
    <row r="209" ht="14.25">
      <c r="G209" s="23"/>
    </row>
    <row r="210" ht="14.25">
      <c r="G210" s="23"/>
    </row>
    <row r="211" ht="14.25">
      <c r="G211" s="23"/>
    </row>
    <row r="212" ht="14.25">
      <c r="G212" s="23"/>
    </row>
    <row r="213" ht="14.25">
      <c r="G213" s="23"/>
    </row>
    <row r="214" ht="14.25">
      <c r="G214" s="23"/>
    </row>
    <row r="215" ht="14.25">
      <c r="G215" s="23"/>
    </row>
    <row r="216" ht="14.25">
      <c r="G216" s="23"/>
    </row>
    <row r="217" ht="14.25">
      <c r="G217" s="23"/>
    </row>
    <row r="218" ht="14.25">
      <c r="G218" s="23"/>
    </row>
    <row r="219" ht="14.25">
      <c r="G219" s="23"/>
    </row>
    <row r="220" ht="14.25">
      <c r="G220" s="23"/>
    </row>
    <row r="221" ht="14.25">
      <c r="G221" s="23"/>
    </row>
    <row r="222" ht="14.25">
      <c r="G222" s="23"/>
    </row>
    <row r="223" ht="14.25">
      <c r="G223" s="23"/>
    </row>
    <row r="224" ht="14.25">
      <c r="G224" s="23"/>
    </row>
    <row r="225" ht="14.25">
      <c r="G225" s="23"/>
    </row>
    <row r="226" ht="14.25">
      <c r="G226" s="23"/>
    </row>
    <row r="227" ht="14.25">
      <c r="G227" s="23"/>
    </row>
    <row r="228" ht="14.25">
      <c r="G228" s="23"/>
    </row>
    <row r="229" ht="14.25">
      <c r="G229" s="23"/>
    </row>
  </sheetData>
  <sheetProtection/>
  <autoFilter ref="A9:T70"/>
  <mergeCells count="3">
    <mergeCell ref="S1:T1"/>
    <mergeCell ref="S3:T3"/>
    <mergeCell ref="A2:T2"/>
  </mergeCells>
  <printOptions/>
  <pageMargins left="0.32" right="0.35433070866141736" top="0.22" bottom="0.41" header="0.24" footer="0.15"/>
  <pageSetup blackAndWhite="1" horizontalDpi="180" verticalDpi="180" orientation="landscape" paperSize="8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9.00390625" defaultRowHeight="14.25"/>
  <cols>
    <col min="1" max="1" width="6.75390625" style="0" customWidth="1"/>
    <col min="2" max="2" width="20.50390625" style="0" customWidth="1"/>
    <col min="3" max="3" width="15.00390625" style="0" customWidth="1"/>
    <col min="4" max="4" width="14.25390625" style="0" customWidth="1"/>
    <col min="5" max="5" width="12.25390625" style="0" customWidth="1"/>
    <col min="6" max="6" width="11.25390625" style="0" customWidth="1"/>
    <col min="7" max="7" width="16.125" style="0" customWidth="1"/>
    <col min="8" max="8" width="5.50390625" style="0" customWidth="1"/>
    <col min="9" max="9" width="16.125" style="0" customWidth="1"/>
    <col min="10" max="10" width="8.375" style="0" customWidth="1"/>
    <col min="11" max="11" width="5.50390625" style="0" customWidth="1"/>
    <col min="12" max="12" width="7.50390625" style="0" customWidth="1"/>
    <col min="13" max="13" width="20.25390625" style="0" customWidth="1"/>
    <col min="14" max="14" width="12.50390625" style="0" customWidth="1"/>
  </cols>
  <sheetData>
    <row r="1" ht="14.25">
      <c r="J1" t="s">
        <v>133</v>
      </c>
    </row>
    <row r="2" spans="1:11" ht="29.25" customHeight="1">
      <c r="A2" s="61" t="s">
        <v>185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ht="14.25">
      <c r="J3" t="s">
        <v>5</v>
      </c>
    </row>
    <row r="4" spans="1:11" s="45" customFormat="1" ht="37.5" customHeight="1">
      <c r="A4" s="9" t="s">
        <v>74</v>
      </c>
      <c r="B4" s="9" t="s">
        <v>186</v>
      </c>
      <c r="C4" s="9" t="s">
        <v>96</v>
      </c>
      <c r="D4" s="9" t="s">
        <v>187</v>
      </c>
      <c r="E4" s="9"/>
      <c r="F4" s="9"/>
      <c r="G4" s="9"/>
      <c r="H4" s="9"/>
      <c r="I4" s="9" t="s">
        <v>188</v>
      </c>
      <c r="J4" s="9"/>
      <c r="K4" s="9"/>
    </row>
    <row r="5" spans="1:11" s="45" customFormat="1" ht="37.5" customHeight="1">
      <c r="A5" s="9"/>
      <c r="B5" s="9"/>
      <c r="C5" s="9"/>
      <c r="D5" s="9" t="s">
        <v>85</v>
      </c>
      <c r="E5" s="9" t="s">
        <v>189</v>
      </c>
      <c r="F5" s="9" t="s">
        <v>190</v>
      </c>
      <c r="G5" s="9" t="s">
        <v>191</v>
      </c>
      <c r="H5" s="9" t="s">
        <v>192</v>
      </c>
      <c r="I5" s="9" t="s">
        <v>85</v>
      </c>
      <c r="J5" s="9" t="s">
        <v>193</v>
      </c>
      <c r="K5" s="9" t="s">
        <v>194</v>
      </c>
    </row>
    <row r="6" spans="1:11" ht="18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8" customHeight="1">
      <c r="A7" s="5" t="s">
        <v>95</v>
      </c>
      <c r="B7" s="5" t="s">
        <v>95</v>
      </c>
      <c r="C7" s="5">
        <v>1</v>
      </c>
      <c r="D7" s="5">
        <v>2</v>
      </c>
      <c r="E7" s="5">
        <v>3</v>
      </c>
      <c r="F7" s="5">
        <v>4</v>
      </c>
      <c r="G7" s="5">
        <v>5</v>
      </c>
      <c r="H7" s="5">
        <v>6</v>
      </c>
      <c r="I7" s="5">
        <v>7</v>
      </c>
      <c r="J7" s="5">
        <v>8</v>
      </c>
      <c r="K7" s="5">
        <v>9</v>
      </c>
    </row>
    <row r="8" spans="1:11" ht="18" customHeight="1">
      <c r="A8" s="5"/>
      <c r="B8" s="5" t="s">
        <v>96</v>
      </c>
      <c r="C8" s="38">
        <f>D8+I8</f>
        <v>20574392.580000002</v>
      </c>
      <c r="D8" s="38">
        <f>SUM(E8:H8)</f>
        <v>13374392.580000002</v>
      </c>
      <c r="E8" s="5">
        <f aca="true" t="shared" si="0" ref="E8:K8">SUM(E9)</f>
        <v>6140025.180000001</v>
      </c>
      <c r="F8" s="28">
        <f t="shared" si="0"/>
        <v>2099877.4000000004</v>
      </c>
      <c r="G8" s="5">
        <f t="shared" si="0"/>
        <v>5134490</v>
      </c>
      <c r="H8" s="5">
        <f t="shared" si="0"/>
        <v>0</v>
      </c>
      <c r="I8" s="5">
        <f t="shared" si="0"/>
        <v>7200000</v>
      </c>
      <c r="J8" s="5">
        <f t="shared" si="0"/>
        <v>7200000</v>
      </c>
      <c r="K8" s="5">
        <f t="shared" si="0"/>
        <v>0</v>
      </c>
    </row>
    <row r="9" spans="1:11" ht="18" customHeight="1">
      <c r="A9" s="5"/>
      <c r="B9" s="5" t="s">
        <v>79</v>
      </c>
      <c r="C9" s="38">
        <f aca="true" t="shared" si="1" ref="C9:C36">D9+I9</f>
        <v>20574392.580000002</v>
      </c>
      <c r="D9" s="38">
        <f>SUM(E9:H9)</f>
        <v>13374392.580000002</v>
      </c>
      <c r="E9" s="5">
        <f aca="true" t="shared" si="2" ref="E9:K9">SUM(E10:E36)</f>
        <v>6140025.180000001</v>
      </c>
      <c r="F9" s="18">
        <f t="shared" si="2"/>
        <v>2099877.4000000004</v>
      </c>
      <c r="G9" s="5">
        <f t="shared" si="2"/>
        <v>5134490</v>
      </c>
      <c r="H9" s="5">
        <f t="shared" si="2"/>
        <v>0</v>
      </c>
      <c r="I9" s="5">
        <f t="shared" si="2"/>
        <v>7200000</v>
      </c>
      <c r="J9" s="5">
        <f t="shared" si="2"/>
        <v>7200000</v>
      </c>
      <c r="K9" s="5">
        <f t="shared" si="2"/>
        <v>0</v>
      </c>
    </row>
    <row r="10" spans="1:11" ht="18" customHeight="1">
      <c r="A10" s="5" t="s">
        <v>97</v>
      </c>
      <c r="B10" s="13" t="s">
        <v>368</v>
      </c>
      <c r="C10" s="38">
        <f t="shared" si="1"/>
        <v>11826615.33</v>
      </c>
      <c r="D10" s="38">
        <f>SUM(E10:H10)</f>
        <v>4876515.33</v>
      </c>
      <c r="E10" s="11">
        <v>3496588.91</v>
      </c>
      <c r="F10" s="20">
        <v>481847.54</v>
      </c>
      <c r="G10" s="11">
        <v>898078.88</v>
      </c>
      <c r="H10" s="11"/>
      <c r="I10" s="12">
        <f aca="true" t="shared" si="3" ref="I10:I36">SUM(J10:K10)</f>
        <v>6950100</v>
      </c>
      <c r="J10" s="11">
        <v>6950100</v>
      </c>
      <c r="K10" s="11">
        <v>0</v>
      </c>
    </row>
    <row r="11" spans="1:11" ht="18" customHeight="1">
      <c r="A11" s="5" t="s">
        <v>98</v>
      </c>
      <c r="B11" s="13" t="s">
        <v>308</v>
      </c>
      <c r="C11" s="38">
        <f t="shared" si="1"/>
        <v>1854434.8800000001</v>
      </c>
      <c r="D11" s="38">
        <f>SUM(E11:H11)</f>
        <v>1604534.8800000001</v>
      </c>
      <c r="E11" s="11">
        <v>1248030.86</v>
      </c>
      <c r="F11" s="20">
        <v>139640.74</v>
      </c>
      <c r="G11" s="11">
        <v>216863.28</v>
      </c>
      <c r="H11" s="11">
        <v>0</v>
      </c>
      <c r="I11" s="12">
        <f t="shared" si="3"/>
        <v>249900</v>
      </c>
      <c r="J11" s="11">
        <v>249900</v>
      </c>
      <c r="K11" s="11">
        <v>0</v>
      </c>
    </row>
    <row r="12" spans="1:11" ht="18" customHeight="1">
      <c r="A12" s="5" t="s">
        <v>99</v>
      </c>
      <c r="B12" s="13" t="s">
        <v>309</v>
      </c>
      <c r="C12" s="38">
        <f t="shared" si="1"/>
        <v>833926.81</v>
      </c>
      <c r="D12" s="38">
        <f aca="true" t="shared" si="4" ref="D12:D36">SUM(E12:H12)</f>
        <v>833926.81</v>
      </c>
      <c r="E12" s="11">
        <v>577324.03</v>
      </c>
      <c r="F12" s="20">
        <v>145398.06</v>
      </c>
      <c r="G12" s="11">
        <v>111204.72</v>
      </c>
      <c r="H12" s="11">
        <v>0</v>
      </c>
      <c r="I12" s="12">
        <f t="shared" si="3"/>
        <v>0</v>
      </c>
      <c r="J12" s="11">
        <v>0</v>
      </c>
      <c r="K12" s="11">
        <v>0</v>
      </c>
    </row>
    <row r="13" spans="1:11" ht="18" customHeight="1">
      <c r="A13" s="5" t="s">
        <v>100</v>
      </c>
      <c r="B13" s="13" t="s">
        <v>310</v>
      </c>
      <c r="C13" s="38">
        <f t="shared" si="1"/>
        <v>1121567.56</v>
      </c>
      <c r="D13" s="38">
        <f t="shared" si="4"/>
        <v>1121567.56</v>
      </c>
      <c r="E13" s="11">
        <v>818081.38</v>
      </c>
      <c r="F13" s="20">
        <v>162831.06</v>
      </c>
      <c r="G13" s="11">
        <v>140655.12</v>
      </c>
      <c r="H13" s="11">
        <v>0</v>
      </c>
      <c r="I13" s="12">
        <f t="shared" si="3"/>
        <v>0</v>
      </c>
      <c r="J13" s="11">
        <v>0</v>
      </c>
      <c r="K13" s="11">
        <v>0</v>
      </c>
    </row>
    <row r="14" spans="1:11" ht="18" customHeight="1">
      <c r="A14" s="5" t="s">
        <v>101</v>
      </c>
      <c r="B14" s="17" t="s">
        <v>360</v>
      </c>
      <c r="C14" s="38">
        <f t="shared" si="1"/>
        <v>271800</v>
      </c>
      <c r="D14" s="38">
        <f t="shared" si="4"/>
        <v>271800</v>
      </c>
      <c r="E14" s="11"/>
      <c r="F14" s="21">
        <v>77940</v>
      </c>
      <c r="G14" s="11">
        <v>193860</v>
      </c>
      <c r="H14" s="11">
        <v>0</v>
      </c>
      <c r="I14" s="12">
        <f t="shared" si="3"/>
        <v>0</v>
      </c>
      <c r="J14" s="11">
        <v>0</v>
      </c>
      <c r="K14" s="11">
        <v>0</v>
      </c>
    </row>
    <row r="15" spans="1:11" ht="18" customHeight="1">
      <c r="A15" s="5" t="s">
        <v>102</v>
      </c>
      <c r="B15" s="17" t="s">
        <v>361</v>
      </c>
      <c r="C15" s="38">
        <f t="shared" si="1"/>
        <v>300587</v>
      </c>
      <c r="D15" s="38">
        <f t="shared" si="4"/>
        <v>300587</v>
      </c>
      <c r="E15" s="11">
        <v>0</v>
      </c>
      <c r="F15" s="22">
        <v>78405</v>
      </c>
      <c r="G15" s="11">
        <v>222182</v>
      </c>
      <c r="H15" s="11">
        <v>0</v>
      </c>
      <c r="I15" s="12">
        <f t="shared" si="3"/>
        <v>0</v>
      </c>
      <c r="J15" s="11">
        <v>0</v>
      </c>
      <c r="K15" s="11">
        <v>0</v>
      </c>
    </row>
    <row r="16" spans="1:11" ht="18" customHeight="1">
      <c r="A16" s="5" t="s">
        <v>103</v>
      </c>
      <c r="B16" s="17" t="s">
        <v>362</v>
      </c>
      <c r="C16" s="38">
        <f t="shared" si="1"/>
        <v>306025</v>
      </c>
      <c r="D16" s="38">
        <f t="shared" si="4"/>
        <v>306025</v>
      </c>
      <c r="E16" s="11">
        <v>0</v>
      </c>
      <c r="F16" s="22">
        <v>104425</v>
      </c>
      <c r="G16" s="11">
        <v>201600</v>
      </c>
      <c r="H16" s="11">
        <v>0</v>
      </c>
      <c r="I16" s="12">
        <f t="shared" si="3"/>
        <v>0</v>
      </c>
      <c r="J16" s="11">
        <v>0</v>
      </c>
      <c r="K16" s="11">
        <v>0</v>
      </c>
    </row>
    <row r="17" spans="1:11" ht="18" customHeight="1">
      <c r="A17" s="5" t="s">
        <v>104</v>
      </c>
      <c r="B17" s="17" t="s">
        <v>363</v>
      </c>
      <c r="C17" s="38">
        <f t="shared" si="1"/>
        <v>337303</v>
      </c>
      <c r="D17" s="38">
        <f t="shared" si="4"/>
        <v>337303</v>
      </c>
      <c r="E17" s="11">
        <v>0</v>
      </c>
      <c r="F17" s="22">
        <v>83280</v>
      </c>
      <c r="G17" s="11">
        <v>254023</v>
      </c>
      <c r="H17" s="11">
        <v>0</v>
      </c>
      <c r="I17" s="12">
        <f t="shared" si="3"/>
        <v>0</v>
      </c>
      <c r="J17" s="11">
        <v>0</v>
      </c>
      <c r="K17" s="11">
        <v>0</v>
      </c>
    </row>
    <row r="18" spans="1:11" ht="18" customHeight="1">
      <c r="A18" s="5" t="s">
        <v>105</v>
      </c>
      <c r="B18" s="17" t="s">
        <v>364</v>
      </c>
      <c r="C18" s="38">
        <f t="shared" si="1"/>
        <v>310365</v>
      </c>
      <c r="D18" s="38">
        <f t="shared" si="4"/>
        <v>310365</v>
      </c>
      <c r="E18" s="11">
        <v>0</v>
      </c>
      <c r="F18" s="22">
        <v>80970</v>
      </c>
      <c r="G18" s="11">
        <v>229395</v>
      </c>
      <c r="H18" s="11">
        <v>0</v>
      </c>
      <c r="I18" s="12">
        <f t="shared" si="3"/>
        <v>0</v>
      </c>
      <c r="J18" s="11">
        <v>0</v>
      </c>
      <c r="K18" s="11">
        <v>0</v>
      </c>
    </row>
    <row r="19" spans="1:11" ht="18" customHeight="1">
      <c r="A19" s="5" t="s">
        <v>106</v>
      </c>
      <c r="B19" s="17" t="s">
        <v>365</v>
      </c>
      <c r="C19" s="38">
        <f t="shared" si="1"/>
        <v>296187</v>
      </c>
      <c r="D19" s="38">
        <f t="shared" si="4"/>
        <v>296187</v>
      </c>
      <c r="E19" s="11">
        <v>0</v>
      </c>
      <c r="F19" s="22">
        <v>77875</v>
      </c>
      <c r="G19" s="11">
        <v>218312</v>
      </c>
      <c r="H19" s="11">
        <v>0</v>
      </c>
      <c r="I19" s="12">
        <f t="shared" si="3"/>
        <v>0</v>
      </c>
      <c r="J19" s="11">
        <v>0</v>
      </c>
      <c r="K19" s="11">
        <v>0</v>
      </c>
    </row>
    <row r="20" spans="1:11" ht="18" customHeight="1">
      <c r="A20" s="5" t="s">
        <v>107</v>
      </c>
      <c r="B20" s="17" t="s">
        <v>366</v>
      </c>
      <c r="C20" s="38">
        <f t="shared" si="1"/>
        <v>211428</v>
      </c>
      <c r="D20" s="38">
        <f t="shared" si="4"/>
        <v>211428</v>
      </c>
      <c r="E20" s="11">
        <v>0</v>
      </c>
      <c r="F20" s="22">
        <v>73160</v>
      </c>
      <c r="G20" s="11">
        <v>138268</v>
      </c>
      <c r="H20" s="11">
        <v>0</v>
      </c>
      <c r="I20" s="12">
        <f t="shared" si="3"/>
        <v>0</v>
      </c>
      <c r="J20" s="11">
        <v>0</v>
      </c>
      <c r="K20" s="11">
        <v>0</v>
      </c>
    </row>
    <row r="21" spans="1:11" ht="18" customHeight="1">
      <c r="A21" s="5" t="s">
        <v>108</v>
      </c>
      <c r="B21" s="5" t="s">
        <v>371</v>
      </c>
      <c r="C21" s="38">
        <f t="shared" si="1"/>
        <v>2904153</v>
      </c>
      <c r="D21" s="38">
        <f t="shared" si="4"/>
        <v>2904153</v>
      </c>
      <c r="E21" s="11">
        <v>0</v>
      </c>
      <c r="F21" s="20">
        <v>594105</v>
      </c>
      <c r="G21" s="11">
        <v>2310048</v>
      </c>
      <c r="H21" s="11">
        <v>0</v>
      </c>
      <c r="I21" s="12">
        <f t="shared" si="3"/>
        <v>0</v>
      </c>
      <c r="J21" s="11">
        <v>0</v>
      </c>
      <c r="K21" s="11">
        <v>0</v>
      </c>
    </row>
    <row r="22" spans="1:11" ht="18" customHeight="1">
      <c r="A22" s="5" t="s">
        <v>109</v>
      </c>
      <c r="B22" s="5"/>
      <c r="C22" s="5">
        <f t="shared" si="1"/>
        <v>0</v>
      </c>
      <c r="D22" s="38">
        <f t="shared" si="4"/>
        <v>0</v>
      </c>
      <c r="E22" s="11">
        <v>0</v>
      </c>
      <c r="F22" s="11"/>
      <c r="G22" s="11"/>
      <c r="H22" s="11">
        <v>0</v>
      </c>
      <c r="I22" s="12">
        <f t="shared" si="3"/>
        <v>0</v>
      </c>
      <c r="J22" s="11">
        <v>0</v>
      </c>
      <c r="K22" s="11">
        <v>0</v>
      </c>
    </row>
    <row r="23" spans="1:11" ht="18" customHeight="1">
      <c r="A23" s="5" t="s">
        <v>110</v>
      </c>
      <c r="B23" s="5"/>
      <c r="C23" s="5">
        <f t="shared" si="1"/>
        <v>0</v>
      </c>
      <c r="D23" s="5">
        <f t="shared" si="4"/>
        <v>0</v>
      </c>
      <c r="E23" s="11">
        <v>0</v>
      </c>
      <c r="F23" s="11"/>
      <c r="G23" s="11"/>
      <c r="H23" s="11">
        <v>0</v>
      </c>
      <c r="I23" s="12">
        <f t="shared" si="3"/>
        <v>0</v>
      </c>
      <c r="J23" s="11">
        <v>0</v>
      </c>
      <c r="K23" s="11">
        <v>0</v>
      </c>
    </row>
    <row r="24" spans="1:11" ht="18" customHeight="1">
      <c r="A24" s="5" t="s">
        <v>111</v>
      </c>
      <c r="B24" s="5"/>
      <c r="C24" s="5">
        <f t="shared" si="1"/>
        <v>0</v>
      </c>
      <c r="D24" s="5">
        <f t="shared" si="4"/>
        <v>0</v>
      </c>
      <c r="E24" s="11">
        <v>0</v>
      </c>
      <c r="F24" s="11"/>
      <c r="G24" s="11"/>
      <c r="H24" s="11">
        <v>0</v>
      </c>
      <c r="I24" s="12">
        <f t="shared" si="3"/>
        <v>0</v>
      </c>
      <c r="J24" s="11">
        <v>0</v>
      </c>
      <c r="K24" s="11">
        <v>0</v>
      </c>
    </row>
    <row r="25" spans="1:11" ht="18" customHeight="1">
      <c r="A25" s="5" t="s">
        <v>112</v>
      </c>
      <c r="B25" s="5"/>
      <c r="C25" s="5">
        <f t="shared" si="1"/>
        <v>0</v>
      </c>
      <c r="D25" s="5">
        <f t="shared" si="4"/>
        <v>0</v>
      </c>
      <c r="E25" s="11">
        <v>0</v>
      </c>
      <c r="F25" s="11"/>
      <c r="G25" s="11"/>
      <c r="H25" s="11">
        <v>0</v>
      </c>
      <c r="I25" s="12">
        <f t="shared" si="3"/>
        <v>0</v>
      </c>
      <c r="J25" s="11">
        <v>0</v>
      </c>
      <c r="K25" s="11">
        <v>0</v>
      </c>
    </row>
    <row r="26" spans="1:11" ht="18" customHeight="1">
      <c r="A26" s="5" t="s">
        <v>113</v>
      </c>
      <c r="B26" s="5"/>
      <c r="C26" s="5">
        <f t="shared" si="1"/>
        <v>0</v>
      </c>
      <c r="D26" s="5">
        <f t="shared" si="4"/>
        <v>0</v>
      </c>
      <c r="E26" s="11">
        <v>0</v>
      </c>
      <c r="F26" s="11"/>
      <c r="G26" s="11"/>
      <c r="H26" s="11">
        <v>0</v>
      </c>
      <c r="I26" s="12">
        <f t="shared" si="3"/>
        <v>0</v>
      </c>
      <c r="J26" s="11">
        <v>0</v>
      </c>
      <c r="K26" s="11">
        <v>0</v>
      </c>
    </row>
    <row r="27" spans="1:11" ht="18" customHeight="1">
      <c r="A27" s="5" t="s">
        <v>114</v>
      </c>
      <c r="B27" s="5"/>
      <c r="C27" s="5">
        <f t="shared" si="1"/>
        <v>0</v>
      </c>
      <c r="D27" s="5">
        <f t="shared" si="4"/>
        <v>0</v>
      </c>
      <c r="E27" s="11">
        <v>0</v>
      </c>
      <c r="F27" s="11"/>
      <c r="G27" s="11"/>
      <c r="H27" s="11">
        <v>0</v>
      </c>
      <c r="I27" s="12">
        <f t="shared" si="3"/>
        <v>0</v>
      </c>
      <c r="J27" s="11">
        <v>0</v>
      </c>
      <c r="K27" s="11">
        <v>0</v>
      </c>
    </row>
    <row r="28" spans="1:11" ht="18" customHeight="1">
      <c r="A28" s="5" t="s">
        <v>115</v>
      </c>
      <c r="B28" s="5"/>
      <c r="C28" s="5">
        <f t="shared" si="1"/>
        <v>0</v>
      </c>
      <c r="D28" s="5">
        <f t="shared" si="4"/>
        <v>0</v>
      </c>
      <c r="E28" s="11">
        <v>0</v>
      </c>
      <c r="F28" s="11"/>
      <c r="G28" s="11"/>
      <c r="H28" s="11">
        <v>0</v>
      </c>
      <c r="I28" s="12">
        <f t="shared" si="3"/>
        <v>0</v>
      </c>
      <c r="J28" s="11">
        <v>0</v>
      </c>
      <c r="K28" s="11">
        <v>0</v>
      </c>
    </row>
    <row r="29" spans="1:11" ht="18" customHeight="1">
      <c r="A29" s="5" t="s">
        <v>116</v>
      </c>
      <c r="B29" s="5"/>
      <c r="C29" s="5">
        <f t="shared" si="1"/>
        <v>0</v>
      </c>
      <c r="D29" s="5">
        <f t="shared" si="4"/>
        <v>0</v>
      </c>
      <c r="E29" s="11">
        <v>0</v>
      </c>
      <c r="F29" s="11"/>
      <c r="G29" s="11"/>
      <c r="H29" s="11">
        <v>0</v>
      </c>
      <c r="I29" s="12">
        <f t="shared" si="3"/>
        <v>0</v>
      </c>
      <c r="J29" s="11">
        <v>0</v>
      </c>
      <c r="K29" s="11">
        <v>0</v>
      </c>
    </row>
    <row r="30" spans="1:11" ht="18" customHeight="1">
      <c r="A30" s="5" t="s">
        <v>117</v>
      </c>
      <c r="B30" s="5"/>
      <c r="C30" s="5">
        <f t="shared" si="1"/>
        <v>0</v>
      </c>
      <c r="D30" s="5">
        <f t="shared" si="4"/>
        <v>0</v>
      </c>
      <c r="E30" s="11">
        <v>0</v>
      </c>
      <c r="F30" s="11"/>
      <c r="G30" s="11"/>
      <c r="H30" s="11">
        <v>0</v>
      </c>
      <c r="I30" s="12">
        <f t="shared" si="3"/>
        <v>0</v>
      </c>
      <c r="J30" s="11">
        <v>0</v>
      </c>
      <c r="K30" s="11">
        <v>0</v>
      </c>
    </row>
    <row r="31" spans="1:11" ht="18" customHeight="1">
      <c r="A31" s="5" t="s">
        <v>118</v>
      </c>
      <c r="B31" s="5"/>
      <c r="C31" s="5">
        <f t="shared" si="1"/>
        <v>0</v>
      </c>
      <c r="D31" s="5">
        <f t="shared" si="4"/>
        <v>0</v>
      </c>
      <c r="E31" s="11">
        <v>0</v>
      </c>
      <c r="F31" s="11"/>
      <c r="G31" s="11"/>
      <c r="H31" s="11">
        <v>0</v>
      </c>
      <c r="I31" s="12">
        <f t="shared" si="3"/>
        <v>0</v>
      </c>
      <c r="J31" s="11">
        <v>0</v>
      </c>
      <c r="K31" s="11">
        <v>0</v>
      </c>
    </row>
    <row r="32" spans="1:11" ht="18" customHeight="1">
      <c r="A32" s="5" t="s">
        <v>119</v>
      </c>
      <c r="B32" s="5"/>
      <c r="C32" s="5">
        <f t="shared" si="1"/>
        <v>0</v>
      </c>
      <c r="D32" s="5">
        <f t="shared" si="4"/>
        <v>0</v>
      </c>
      <c r="E32" s="11">
        <v>0</v>
      </c>
      <c r="F32" s="11"/>
      <c r="G32" s="11"/>
      <c r="H32" s="11">
        <v>0</v>
      </c>
      <c r="I32" s="12">
        <f t="shared" si="3"/>
        <v>0</v>
      </c>
      <c r="J32" s="11">
        <v>0</v>
      </c>
      <c r="K32" s="11">
        <v>0</v>
      </c>
    </row>
    <row r="33" spans="1:11" ht="18" customHeight="1">
      <c r="A33" s="5" t="s">
        <v>120</v>
      </c>
      <c r="B33" s="5"/>
      <c r="C33" s="5">
        <f t="shared" si="1"/>
        <v>0</v>
      </c>
      <c r="D33" s="5">
        <f t="shared" si="4"/>
        <v>0</v>
      </c>
      <c r="E33" s="11">
        <v>0</v>
      </c>
      <c r="F33" s="11"/>
      <c r="G33" s="11"/>
      <c r="H33" s="11">
        <v>0</v>
      </c>
      <c r="I33" s="12">
        <f t="shared" si="3"/>
        <v>0</v>
      </c>
      <c r="J33" s="11">
        <v>0</v>
      </c>
      <c r="K33" s="11">
        <v>0</v>
      </c>
    </row>
    <row r="34" spans="1:11" ht="18" customHeight="1">
      <c r="A34" s="5" t="s">
        <v>121</v>
      </c>
      <c r="B34" s="5"/>
      <c r="C34" s="5">
        <f t="shared" si="1"/>
        <v>0</v>
      </c>
      <c r="D34" s="5">
        <f t="shared" si="4"/>
        <v>0</v>
      </c>
      <c r="E34" s="11">
        <v>0</v>
      </c>
      <c r="F34" s="11"/>
      <c r="G34" s="11"/>
      <c r="H34" s="11">
        <v>0</v>
      </c>
      <c r="I34" s="12">
        <f t="shared" si="3"/>
        <v>0</v>
      </c>
      <c r="J34" s="11">
        <v>0</v>
      </c>
      <c r="K34" s="11">
        <v>0</v>
      </c>
    </row>
    <row r="35" spans="1:11" ht="18" customHeight="1">
      <c r="A35" s="5" t="s">
        <v>122</v>
      </c>
      <c r="B35" s="5"/>
      <c r="C35" s="5">
        <f t="shared" si="1"/>
        <v>0</v>
      </c>
      <c r="D35" s="5">
        <f t="shared" si="4"/>
        <v>0</v>
      </c>
      <c r="E35" s="11">
        <v>0</v>
      </c>
      <c r="F35" s="11"/>
      <c r="G35" s="11"/>
      <c r="H35" s="11">
        <v>0</v>
      </c>
      <c r="I35" s="12">
        <f t="shared" si="3"/>
        <v>0</v>
      </c>
      <c r="J35" s="11">
        <v>0</v>
      </c>
      <c r="K35" s="11">
        <v>0</v>
      </c>
    </row>
    <row r="36" spans="1:11" ht="18" customHeight="1">
      <c r="A36" s="5" t="s">
        <v>123</v>
      </c>
      <c r="B36" s="5"/>
      <c r="C36" s="5">
        <f t="shared" si="1"/>
        <v>0</v>
      </c>
      <c r="D36" s="5">
        <f t="shared" si="4"/>
        <v>0</v>
      </c>
      <c r="E36" s="11">
        <v>0</v>
      </c>
      <c r="F36" s="11"/>
      <c r="G36" s="11"/>
      <c r="H36" s="11">
        <v>0</v>
      </c>
      <c r="I36" s="12">
        <f t="shared" si="3"/>
        <v>0</v>
      </c>
      <c r="J36" s="11">
        <v>0</v>
      </c>
      <c r="K36" s="11">
        <v>0</v>
      </c>
    </row>
  </sheetData>
  <sheetProtection/>
  <mergeCells count="1">
    <mergeCell ref="A2:K2"/>
  </mergeCells>
  <printOptions/>
  <pageMargins left="0.37" right="0.2" top="0.5905511811023623" bottom="0.7874015748031497" header="0.5118110236220472" footer="0.5118110236220472"/>
  <pageSetup blackAndWhite="1" horizontalDpi="600" verticalDpi="600" orientation="landscape" paperSize="8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W27"/>
  <sheetViews>
    <sheetView tabSelected="1" zoomScalePageLayoutView="0" workbookViewId="0" topLeftCell="A1">
      <pane xSplit="5" ySplit="9" topLeftCell="F13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K9" sqref="K9"/>
    </sheetView>
  </sheetViews>
  <sheetFormatPr defaultColWidth="9.00390625" defaultRowHeight="14.25"/>
  <cols>
    <col min="2" max="2" width="4.50390625" style="0" customWidth="1"/>
    <col min="3" max="3" width="4.00390625" style="0" customWidth="1"/>
    <col min="4" max="4" width="3.75390625" style="0" customWidth="1"/>
    <col min="5" max="5" width="24.50390625" style="0" customWidth="1"/>
    <col min="6" max="6" width="15.75390625" style="34" customWidth="1"/>
    <col min="7" max="7" width="9.50390625" style="30" bestFit="1" customWidth="1"/>
    <col min="8" max="8" width="9.50390625" style="0" bestFit="1" customWidth="1"/>
    <col min="9" max="9" width="7.25390625" style="30" customWidth="1"/>
    <col min="10" max="10" width="8.375" style="30" customWidth="1"/>
    <col min="11" max="11" width="10.875" style="30" customWidth="1"/>
    <col min="12" max="12" width="8.125" style="30" customWidth="1"/>
    <col min="13" max="13" width="8.25390625" style="30" customWidth="1"/>
    <col min="14" max="14" width="14.00390625" style="34" bestFit="1" customWidth="1"/>
    <col min="15" max="15" width="13.00390625" style="0" bestFit="1" customWidth="1"/>
    <col min="16" max="16" width="8.375" style="0" bestFit="1" customWidth="1"/>
    <col min="17" max="17" width="12.875" style="0" bestFit="1" customWidth="1"/>
    <col min="18" max="18" width="10.75390625" style="0" bestFit="1" customWidth="1"/>
    <col min="19" max="19" width="10.625" style="0" bestFit="1" customWidth="1"/>
    <col min="20" max="20" width="11.75390625" style="0" bestFit="1" customWidth="1"/>
    <col min="21" max="21" width="6.125" style="0" customWidth="1"/>
    <col min="22" max="22" width="5.625" style="0" bestFit="1" customWidth="1"/>
  </cols>
  <sheetData>
    <row r="1" spans="20:22" ht="14.25">
      <c r="T1" s="63" t="s">
        <v>195</v>
      </c>
      <c r="U1" s="63"/>
      <c r="V1" s="63"/>
    </row>
    <row r="2" spans="1:22" ht="44.25" customHeight="1">
      <c r="A2" s="61" t="s">
        <v>196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</row>
    <row r="3" spans="20:22" ht="14.25">
      <c r="T3" s="64" t="s">
        <v>5</v>
      </c>
      <c r="U3" s="64"/>
      <c r="V3" s="64"/>
    </row>
    <row r="4" spans="1:22" ht="19.5" customHeight="1">
      <c r="A4" s="5" t="s">
        <v>74</v>
      </c>
      <c r="B4" s="5" t="s">
        <v>135</v>
      </c>
      <c r="C4" s="5"/>
      <c r="D4" s="5"/>
      <c r="E4" s="5" t="s">
        <v>197</v>
      </c>
      <c r="F4" s="35" t="s">
        <v>189</v>
      </c>
      <c r="G4" s="12"/>
      <c r="H4" s="5"/>
      <c r="I4" s="12"/>
      <c r="J4" s="12"/>
      <c r="K4" s="12"/>
      <c r="L4" s="12"/>
      <c r="M4" s="12"/>
      <c r="N4" s="35"/>
      <c r="O4" s="5"/>
      <c r="P4" s="5"/>
      <c r="Q4" s="5"/>
      <c r="R4" s="5"/>
      <c r="S4" s="5"/>
      <c r="T4" s="5"/>
      <c r="U4" s="5"/>
      <c r="V4" s="5"/>
    </row>
    <row r="5" spans="1:22" ht="19.5" customHeight="1">
      <c r="A5" s="5"/>
      <c r="B5" s="5" t="s">
        <v>137</v>
      </c>
      <c r="C5" s="5" t="s">
        <v>138</v>
      </c>
      <c r="D5" s="5" t="s">
        <v>139</v>
      </c>
      <c r="E5" s="5"/>
      <c r="F5" s="35" t="s">
        <v>96</v>
      </c>
      <c r="G5" s="12" t="s">
        <v>198</v>
      </c>
      <c r="H5" s="5" t="s">
        <v>199</v>
      </c>
      <c r="I5" s="12"/>
      <c r="J5" s="12"/>
      <c r="K5" s="12"/>
      <c r="L5" s="12" t="s">
        <v>200</v>
      </c>
      <c r="M5" s="12" t="s">
        <v>201</v>
      </c>
      <c r="N5" s="35" t="s">
        <v>202</v>
      </c>
      <c r="O5" s="5"/>
      <c r="P5" s="5"/>
      <c r="Q5" s="5"/>
      <c r="R5" s="5"/>
      <c r="S5" s="5"/>
      <c r="T5" s="5"/>
      <c r="U5" s="5"/>
      <c r="V5" s="5" t="s">
        <v>203</v>
      </c>
    </row>
    <row r="6" spans="1:22" s="45" customFormat="1" ht="44.25" customHeight="1">
      <c r="A6" s="9"/>
      <c r="B6" s="9"/>
      <c r="C6" s="9"/>
      <c r="D6" s="9"/>
      <c r="E6" s="9"/>
      <c r="F6" s="50"/>
      <c r="G6" s="48"/>
      <c r="H6" s="9" t="s">
        <v>85</v>
      </c>
      <c r="I6" s="48" t="s">
        <v>204</v>
      </c>
      <c r="J6" s="48" t="s">
        <v>205</v>
      </c>
      <c r="K6" s="48" t="s">
        <v>206</v>
      </c>
      <c r="L6" s="48"/>
      <c r="M6" s="48"/>
      <c r="N6" s="50" t="s">
        <v>85</v>
      </c>
      <c r="O6" s="46" t="s">
        <v>207</v>
      </c>
      <c r="P6" s="46" t="s">
        <v>208</v>
      </c>
      <c r="Q6" s="46" t="s">
        <v>209</v>
      </c>
      <c r="R6" s="46" t="s">
        <v>210</v>
      </c>
      <c r="S6" s="46" t="s">
        <v>211</v>
      </c>
      <c r="T6" s="46" t="s">
        <v>212</v>
      </c>
      <c r="U6" s="46" t="s">
        <v>213</v>
      </c>
      <c r="V6" s="46" t="s">
        <v>203</v>
      </c>
    </row>
    <row r="7" spans="1:23" ht="19.5" customHeight="1">
      <c r="A7" s="5"/>
      <c r="B7" s="5"/>
      <c r="C7" s="5"/>
      <c r="D7" s="5"/>
      <c r="E7" s="5"/>
      <c r="F7" s="35"/>
      <c r="G7" s="12"/>
      <c r="H7" s="5"/>
      <c r="I7" s="12"/>
      <c r="J7" s="12"/>
      <c r="K7" s="12"/>
      <c r="L7" s="12"/>
      <c r="M7" s="12"/>
      <c r="N7" s="35"/>
      <c r="O7" s="12"/>
      <c r="P7" s="12"/>
      <c r="Q7" s="12"/>
      <c r="R7" s="12"/>
      <c r="S7" s="12"/>
      <c r="T7" s="12"/>
      <c r="U7" s="12"/>
      <c r="V7" s="12"/>
      <c r="W7" s="30"/>
    </row>
    <row r="8" spans="1:23" ht="19.5" customHeight="1">
      <c r="A8" s="5" t="s">
        <v>95</v>
      </c>
      <c r="B8" s="5" t="s">
        <v>95</v>
      </c>
      <c r="C8" s="5" t="s">
        <v>95</v>
      </c>
      <c r="D8" s="5" t="s">
        <v>95</v>
      </c>
      <c r="E8" s="5" t="s">
        <v>95</v>
      </c>
      <c r="F8" s="35">
        <v>1</v>
      </c>
      <c r="G8" s="12">
        <v>2</v>
      </c>
      <c r="H8" s="5">
        <v>3</v>
      </c>
      <c r="I8" s="12">
        <v>4</v>
      </c>
      <c r="J8" s="12">
        <v>5</v>
      </c>
      <c r="K8" s="12">
        <v>6</v>
      </c>
      <c r="L8" s="12">
        <v>7</v>
      </c>
      <c r="M8" s="12">
        <v>8</v>
      </c>
      <c r="N8" s="35">
        <v>9</v>
      </c>
      <c r="O8" s="12">
        <v>10</v>
      </c>
      <c r="P8" s="12">
        <v>11</v>
      </c>
      <c r="Q8" s="12">
        <v>12</v>
      </c>
      <c r="R8" s="12">
        <v>13</v>
      </c>
      <c r="S8" s="12">
        <v>14</v>
      </c>
      <c r="T8" s="12">
        <v>15</v>
      </c>
      <c r="U8" s="12">
        <v>16</v>
      </c>
      <c r="V8" s="12">
        <v>17</v>
      </c>
      <c r="W8" s="30"/>
    </row>
    <row r="9" spans="1:23" ht="19.5" customHeight="1">
      <c r="A9" s="5"/>
      <c r="B9" s="5"/>
      <c r="C9" s="5"/>
      <c r="D9" s="5"/>
      <c r="E9" s="5" t="s">
        <v>96</v>
      </c>
      <c r="F9" s="36">
        <f>SUM(F10)</f>
        <v>6140025.18</v>
      </c>
      <c r="G9" s="12">
        <f aca="true" t="shared" si="0" ref="G9:V9">SUM(G10)</f>
        <v>2369100</v>
      </c>
      <c r="H9" s="5">
        <f t="shared" si="0"/>
        <v>2039820</v>
      </c>
      <c r="I9" s="12">
        <f t="shared" si="0"/>
        <v>13200</v>
      </c>
      <c r="J9" s="12">
        <f t="shared" si="0"/>
        <v>1183200</v>
      </c>
      <c r="K9" s="12">
        <f t="shared" si="0"/>
        <v>843420</v>
      </c>
      <c r="L9" s="12">
        <f t="shared" si="0"/>
        <v>505920</v>
      </c>
      <c r="M9" s="12">
        <f t="shared" si="0"/>
        <v>135703</v>
      </c>
      <c r="N9" s="35">
        <f t="shared" si="0"/>
        <v>1089482.1800000002</v>
      </c>
      <c r="O9" s="31">
        <f t="shared" si="0"/>
        <v>848496.6</v>
      </c>
      <c r="P9" s="31">
        <f t="shared" si="0"/>
        <v>0</v>
      </c>
      <c r="Q9" s="31">
        <f t="shared" si="0"/>
        <v>216758.77999999997</v>
      </c>
      <c r="R9" s="31">
        <f t="shared" si="0"/>
        <v>5260.400000000001</v>
      </c>
      <c r="S9" s="31">
        <f t="shared" si="0"/>
        <v>5418.98</v>
      </c>
      <c r="T9" s="31">
        <f t="shared" si="0"/>
        <v>13547.419999999998</v>
      </c>
      <c r="U9" s="12">
        <f t="shared" si="0"/>
        <v>0</v>
      </c>
      <c r="V9" s="12">
        <f t="shared" si="0"/>
        <v>0</v>
      </c>
      <c r="W9" s="30"/>
    </row>
    <row r="10" spans="1:23" ht="19.5" customHeight="1">
      <c r="A10" s="5"/>
      <c r="B10" s="5"/>
      <c r="C10" s="5"/>
      <c r="D10" s="5"/>
      <c r="E10" s="8" t="s">
        <v>79</v>
      </c>
      <c r="F10" s="36">
        <f>G10+H10+N10+L10+M10</f>
        <v>6140025.18</v>
      </c>
      <c r="G10" s="12">
        <f>G11+G15+G19+G23</f>
        <v>2369100</v>
      </c>
      <c r="H10" s="5">
        <f>H11+H15+H19+H23</f>
        <v>2039820</v>
      </c>
      <c r="I10" s="12">
        <f aca="true" t="shared" si="1" ref="I10:V10">I11+I15+I19+I23</f>
        <v>13200</v>
      </c>
      <c r="J10" s="12">
        <f t="shared" si="1"/>
        <v>1183200</v>
      </c>
      <c r="K10" s="12">
        <f t="shared" si="1"/>
        <v>843420</v>
      </c>
      <c r="L10" s="12">
        <f t="shared" si="1"/>
        <v>505920</v>
      </c>
      <c r="M10" s="12">
        <f t="shared" si="1"/>
        <v>135703</v>
      </c>
      <c r="N10" s="35">
        <f>N11+N15+N19+N23</f>
        <v>1089482.1800000002</v>
      </c>
      <c r="O10" s="31">
        <f t="shared" si="1"/>
        <v>848496.6</v>
      </c>
      <c r="P10" s="31">
        <f t="shared" si="1"/>
        <v>0</v>
      </c>
      <c r="Q10" s="31">
        <f t="shared" si="1"/>
        <v>216758.77999999997</v>
      </c>
      <c r="R10" s="31">
        <f t="shared" si="1"/>
        <v>5260.400000000001</v>
      </c>
      <c r="S10" s="31">
        <f t="shared" si="1"/>
        <v>5418.98</v>
      </c>
      <c r="T10" s="31">
        <f>T11+T15+T19+T23</f>
        <v>13547.419999999998</v>
      </c>
      <c r="U10" s="12">
        <f t="shared" si="1"/>
        <v>0</v>
      </c>
      <c r="V10" s="12">
        <f t="shared" si="1"/>
        <v>0</v>
      </c>
      <c r="W10" s="30"/>
    </row>
    <row r="11" spans="1:23" ht="19.5" customHeight="1">
      <c r="A11" s="5" t="s">
        <v>97</v>
      </c>
      <c r="B11" s="5"/>
      <c r="C11" s="5"/>
      <c r="D11" s="5"/>
      <c r="E11" s="8" t="s">
        <v>356</v>
      </c>
      <c r="F11" s="36">
        <f aca="true" t="shared" si="2" ref="F11:F25">G11+H11+N11+L11+M11</f>
        <v>3496588.91</v>
      </c>
      <c r="G11" s="12">
        <f aca="true" t="shared" si="3" ref="G11:V11">SUM(G12:G14)</f>
        <v>1289184</v>
      </c>
      <c r="H11" s="5">
        <f>SUM(H12:H14)</f>
        <v>1377780</v>
      </c>
      <c r="I11" s="12">
        <f t="shared" si="3"/>
        <v>13200</v>
      </c>
      <c r="J11" s="12">
        <f t="shared" si="3"/>
        <v>855060</v>
      </c>
      <c r="K11" s="12">
        <f t="shared" si="3"/>
        <v>509520</v>
      </c>
      <c r="L11" s="12">
        <f t="shared" si="3"/>
        <v>130080</v>
      </c>
      <c r="M11" s="12">
        <f t="shared" si="3"/>
        <v>95516</v>
      </c>
      <c r="N11" s="35">
        <f>SUM(N12:N14)</f>
        <v>604028.91</v>
      </c>
      <c r="O11" s="31">
        <f t="shared" si="3"/>
        <v>473968</v>
      </c>
      <c r="P11" s="31">
        <f t="shared" si="3"/>
        <v>0</v>
      </c>
      <c r="Q11" s="31">
        <f t="shared" si="3"/>
        <v>118386.62</v>
      </c>
      <c r="R11" s="31">
        <f t="shared" si="3"/>
        <v>1315.46</v>
      </c>
      <c r="S11" s="31">
        <f t="shared" si="3"/>
        <v>2959.67</v>
      </c>
      <c r="T11" s="31">
        <f t="shared" si="3"/>
        <v>7399.16</v>
      </c>
      <c r="U11" s="12">
        <f t="shared" si="3"/>
        <v>0</v>
      </c>
      <c r="V11" s="12">
        <f t="shared" si="3"/>
        <v>0</v>
      </c>
      <c r="W11" s="30"/>
    </row>
    <row r="12" spans="1:23" ht="19.5" customHeight="1">
      <c r="A12" s="5" t="s">
        <v>140</v>
      </c>
      <c r="B12" s="5" t="s">
        <v>141</v>
      </c>
      <c r="C12" s="5" t="s">
        <v>144</v>
      </c>
      <c r="D12" s="5" t="s">
        <v>142</v>
      </c>
      <c r="E12" s="8" t="s">
        <v>214</v>
      </c>
      <c r="F12" s="36">
        <f t="shared" si="2"/>
        <v>2896835.13</v>
      </c>
      <c r="G12" s="12">
        <v>1289184</v>
      </c>
      <c r="H12" s="5">
        <f>SUM(I12:K12)</f>
        <v>1377780</v>
      </c>
      <c r="I12" s="12">
        <v>13200</v>
      </c>
      <c r="J12" s="12">
        <v>855060</v>
      </c>
      <c r="K12" s="12">
        <v>509520</v>
      </c>
      <c r="L12" s="12">
        <v>130080</v>
      </c>
      <c r="M12" s="12">
        <v>95516</v>
      </c>
      <c r="N12" s="35">
        <f aca="true" t="shared" si="4" ref="N12:N26">SUM(O12:V12)</f>
        <v>4275.13</v>
      </c>
      <c r="O12" s="31">
        <v>0</v>
      </c>
      <c r="P12" s="31">
        <v>0</v>
      </c>
      <c r="Q12" s="31">
        <v>0</v>
      </c>
      <c r="R12" s="31">
        <v>1315.46</v>
      </c>
      <c r="S12" s="31">
        <v>2959.67</v>
      </c>
      <c r="T12" s="31">
        <v>0</v>
      </c>
      <c r="U12" s="12">
        <v>0</v>
      </c>
      <c r="V12" s="12">
        <v>0</v>
      </c>
      <c r="W12" s="30"/>
    </row>
    <row r="13" spans="1:23" ht="19.5" customHeight="1">
      <c r="A13" s="5" t="s">
        <v>140</v>
      </c>
      <c r="B13" s="19" t="s">
        <v>149</v>
      </c>
      <c r="C13" s="19" t="s">
        <v>150</v>
      </c>
      <c r="D13" s="19" t="s">
        <v>333</v>
      </c>
      <c r="E13" s="11" t="s">
        <v>370</v>
      </c>
      <c r="F13" s="36">
        <f t="shared" si="2"/>
        <v>473968</v>
      </c>
      <c r="G13" s="12">
        <v>0</v>
      </c>
      <c r="H13" s="5">
        <f aca="true" t="shared" si="5" ref="H13:H26">SUM(I13:K13)</f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35">
        <f t="shared" si="4"/>
        <v>473968</v>
      </c>
      <c r="O13" s="32">
        <v>473968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  <c r="U13" s="12">
        <v>0</v>
      </c>
      <c r="V13" s="12">
        <v>0</v>
      </c>
      <c r="W13" s="30"/>
    </row>
    <row r="14" spans="1:23" ht="19.5" customHeight="1">
      <c r="A14" s="5" t="s">
        <v>140</v>
      </c>
      <c r="B14" s="5" t="s">
        <v>152</v>
      </c>
      <c r="C14" s="5" t="s">
        <v>150</v>
      </c>
      <c r="D14" s="5" t="s">
        <v>142</v>
      </c>
      <c r="E14" s="8" t="s">
        <v>216</v>
      </c>
      <c r="F14" s="36">
        <f t="shared" si="2"/>
        <v>125785.78</v>
      </c>
      <c r="G14" s="12">
        <v>0</v>
      </c>
      <c r="H14" s="5">
        <f t="shared" si="5"/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35">
        <f t="shared" si="4"/>
        <v>125785.78</v>
      </c>
      <c r="O14" s="31">
        <v>0</v>
      </c>
      <c r="P14" s="31">
        <v>0</v>
      </c>
      <c r="Q14" s="31">
        <v>118386.62</v>
      </c>
      <c r="R14" s="31">
        <v>0</v>
      </c>
      <c r="S14" s="31">
        <v>0</v>
      </c>
      <c r="T14" s="31">
        <v>7399.16</v>
      </c>
      <c r="U14" s="12">
        <v>0</v>
      </c>
      <c r="V14" s="12">
        <v>0</v>
      </c>
      <c r="W14" s="30"/>
    </row>
    <row r="15" spans="1:23" ht="19.5" customHeight="1">
      <c r="A15" s="5" t="s">
        <v>98</v>
      </c>
      <c r="B15" s="5"/>
      <c r="C15" s="5"/>
      <c r="D15" s="5"/>
      <c r="E15" s="8" t="s">
        <v>357</v>
      </c>
      <c r="F15" s="36">
        <f t="shared" si="2"/>
        <v>1248030.86</v>
      </c>
      <c r="G15" s="12">
        <f aca="true" t="shared" si="6" ref="G15:V15">SUM(G16:G18)</f>
        <v>482244</v>
      </c>
      <c r="H15" s="5">
        <f t="shared" si="6"/>
        <v>508320</v>
      </c>
      <c r="I15" s="12">
        <f t="shared" si="6"/>
        <v>0</v>
      </c>
      <c r="J15" s="12">
        <f t="shared" si="6"/>
        <v>328140</v>
      </c>
      <c r="K15" s="12">
        <f t="shared" si="6"/>
        <v>180180</v>
      </c>
      <c r="L15" s="12">
        <f t="shared" si="6"/>
        <v>0</v>
      </c>
      <c r="M15" s="12">
        <f t="shared" si="6"/>
        <v>40187</v>
      </c>
      <c r="N15" s="35">
        <f t="shared" si="6"/>
        <v>217279.86000000002</v>
      </c>
      <c r="O15" s="31">
        <f t="shared" si="6"/>
        <v>170996.6</v>
      </c>
      <c r="P15" s="31">
        <f t="shared" si="6"/>
        <v>0</v>
      </c>
      <c r="Q15" s="31">
        <f t="shared" si="6"/>
        <v>42162.24</v>
      </c>
      <c r="R15" s="31">
        <f t="shared" si="6"/>
        <v>431.82</v>
      </c>
      <c r="S15" s="31">
        <f t="shared" si="6"/>
        <v>1054.06</v>
      </c>
      <c r="T15" s="31">
        <f t="shared" si="6"/>
        <v>2635.14</v>
      </c>
      <c r="U15" s="12">
        <f t="shared" si="6"/>
        <v>0</v>
      </c>
      <c r="V15" s="12">
        <f t="shared" si="6"/>
        <v>0</v>
      </c>
      <c r="W15" s="30"/>
    </row>
    <row r="16" spans="1:23" ht="19.5" customHeight="1">
      <c r="A16" s="5" t="s">
        <v>158</v>
      </c>
      <c r="B16" s="5" t="s">
        <v>141</v>
      </c>
      <c r="C16" s="5" t="s">
        <v>146</v>
      </c>
      <c r="D16" s="5" t="s">
        <v>142</v>
      </c>
      <c r="E16" s="8" t="s">
        <v>217</v>
      </c>
      <c r="F16" s="36">
        <f t="shared" si="2"/>
        <v>1032236.88</v>
      </c>
      <c r="G16" s="12">
        <v>482244</v>
      </c>
      <c r="H16" s="5">
        <f t="shared" si="5"/>
        <v>508320</v>
      </c>
      <c r="I16" s="12">
        <v>0</v>
      </c>
      <c r="J16" s="12">
        <v>328140</v>
      </c>
      <c r="K16" s="12">
        <v>180180</v>
      </c>
      <c r="L16" s="12"/>
      <c r="M16" s="12">
        <v>40187</v>
      </c>
      <c r="N16" s="35">
        <f t="shared" si="4"/>
        <v>1485.8799999999999</v>
      </c>
      <c r="O16" s="31">
        <v>0</v>
      </c>
      <c r="P16" s="31">
        <v>0</v>
      </c>
      <c r="Q16" s="31">
        <v>0</v>
      </c>
      <c r="R16" s="31">
        <v>431.82</v>
      </c>
      <c r="S16" s="32">
        <v>1054.06</v>
      </c>
      <c r="T16" s="31">
        <v>0</v>
      </c>
      <c r="U16" s="12">
        <v>0</v>
      </c>
      <c r="V16" s="12">
        <v>0</v>
      </c>
      <c r="W16" s="30"/>
    </row>
    <row r="17" spans="1:23" ht="19.5" customHeight="1">
      <c r="A17" s="5" t="s">
        <v>158</v>
      </c>
      <c r="B17" s="19" t="s">
        <v>149</v>
      </c>
      <c r="C17" s="19" t="s">
        <v>150</v>
      </c>
      <c r="D17" s="19" t="s">
        <v>333</v>
      </c>
      <c r="E17" s="11" t="s">
        <v>370</v>
      </c>
      <c r="F17" s="36">
        <f t="shared" si="2"/>
        <v>170996.6</v>
      </c>
      <c r="G17" s="12">
        <v>0</v>
      </c>
      <c r="H17" s="5">
        <f t="shared" si="5"/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35">
        <f t="shared" si="4"/>
        <v>170996.6</v>
      </c>
      <c r="O17" s="32">
        <v>170996.6</v>
      </c>
      <c r="P17" s="31">
        <v>0</v>
      </c>
      <c r="Q17" s="31">
        <v>0</v>
      </c>
      <c r="R17" s="31">
        <v>0</v>
      </c>
      <c r="S17" s="31">
        <v>0</v>
      </c>
      <c r="T17" s="31">
        <v>0</v>
      </c>
      <c r="U17" s="12">
        <v>0</v>
      </c>
      <c r="V17" s="12">
        <v>0</v>
      </c>
      <c r="W17" s="30"/>
    </row>
    <row r="18" spans="1:23" ht="19.5" customHeight="1">
      <c r="A18" s="5" t="s">
        <v>158</v>
      </c>
      <c r="B18" s="5" t="s">
        <v>152</v>
      </c>
      <c r="C18" s="5" t="s">
        <v>150</v>
      </c>
      <c r="D18" s="5" t="s">
        <v>142</v>
      </c>
      <c r="E18" s="8" t="s">
        <v>216</v>
      </c>
      <c r="F18" s="36">
        <f t="shared" si="2"/>
        <v>44797.38</v>
      </c>
      <c r="G18" s="12">
        <v>0</v>
      </c>
      <c r="H18" s="5">
        <f t="shared" si="5"/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35">
        <f t="shared" si="4"/>
        <v>44797.38</v>
      </c>
      <c r="O18" s="31">
        <v>0</v>
      </c>
      <c r="P18" s="31">
        <v>0</v>
      </c>
      <c r="Q18" s="32">
        <v>42162.24</v>
      </c>
      <c r="R18" s="31">
        <v>0</v>
      </c>
      <c r="S18" s="31">
        <v>0</v>
      </c>
      <c r="T18" s="31">
        <v>2635.14</v>
      </c>
      <c r="U18" s="12">
        <v>0</v>
      </c>
      <c r="V18" s="12">
        <v>0</v>
      </c>
      <c r="W18" s="30"/>
    </row>
    <row r="19" spans="1:23" ht="19.5" customHeight="1">
      <c r="A19" s="5" t="s">
        <v>99</v>
      </c>
      <c r="B19" s="5"/>
      <c r="C19" s="5"/>
      <c r="D19" s="5"/>
      <c r="E19" s="8" t="s">
        <v>358</v>
      </c>
      <c r="F19" s="36">
        <f t="shared" si="2"/>
        <v>577324.03</v>
      </c>
      <c r="G19" s="12">
        <f aca="true" t="shared" si="7" ref="G19:V19">SUM(G20:G22)</f>
        <v>238236</v>
      </c>
      <c r="H19" s="5">
        <f t="shared" si="7"/>
        <v>65880</v>
      </c>
      <c r="I19" s="12">
        <f t="shared" si="7"/>
        <v>0</v>
      </c>
      <c r="J19" s="12">
        <f t="shared" si="7"/>
        <v>0</v>
      </c>
      <c r="K19" s="12">
        <f t="shared" si="7"/>
        <v>65880</v>
      </c>
      <c r="L19" s="12">
        <f t="shared" si="7"/>
        <v>160200</v>
      </c>
      <c r="M19" s="12">
        <f t="shared" si="7"/>
        <v>0</v>
      </c>
      <c r="N19" s="35">
        <f t="shared" si="7"/>
        <v>113008.03000000001</v>
      </c>
      <c r="O19" s="31">
        <f t="shared" si="7"/>
        <v>84736.8</v>
      </c>
      <c r="P19" s="31">
        <f t="shared" si="7"/>
        <v>0</v>
      </c>
      <c r="Q19" s="31">
        <f t="shared" si="7"/>
        <v>24583.68</v>
      </c>
      <c r="R19" s="31">
        <f t="shared" si="7"/>
        <v>1536.48</v>
      </c>
      <c r="S19" s="31">
        <f t="shared" si="7"/>
        <v>614.59</v>
      </c>
      <c r="T19" s="31">
        <f t="shared" si="7"/>
        <v>1536.48</v>
      </c>
      <c r="U19" s="12">
        <f t="shared" si="7"/>
        <v>0</v>
      </c>
      <c r="V19" s="12">
        <f t="shared" si="7"/>
        <v>0</v>
      </c>
      <c r="W19" s="30"/>
    </row>
    <row r="20" spans="1:23" ht="19.5" customHeight="1">
      <c r="A20" s="5" t="s">
        <v>159</v>
      </c>
      <c r="B20" s="5" t="s">
        <v>160</v>
      </c>
      <c r="C20" s="5" t="s">
        <v>143</v>
      </c>
      <c r="D20" s="5" t="s">
        <v>143</v>
      </c>
      <c r="E20" s="8" t="s">
        <v>218</v>
      </c>
      <c r="F20" s="36">
        <f t="shared" si="2"/>
        <v>466467.07</v>
      </c>
      <c r="G20" s="12">
        <v>238236</v>
      </c>
      <c r="H20" s="5">
        <f t="shared" si="5"/>
        <v>65880</v>
      </c>
      <c r="I20" s="12">
        <v>0</v>
      </c>
      <c r="J20" s="12">
        <v>0</v>
      </c>
      <c r="K20" s="12">
        <v>65880</v>
      </c>
      <c r="L20" s="12">
        <v>160200</v>
      </c>
      <c r="M20" s="12">
        <v>0</v>
      </c>
      <c r="N20" s="35">
        <f t="shared" si="4"/>
        <v>2151.07</v>
      </c>
      <c r="O20" s="31">
        <v>0</v>
      </c>
      <c r="P20" s="31">
        <v>0</v>
      </c>
      <c r="Q20" s="31">
        <v>0</v>
      </c>
      <c r="R20" s="32">
        <v>1536.48</v>
      </c>
      <c r="S20" s="32">
        <v>614.59</v>
      </c>
      <c r="T20" s="31">
        <v>0</v>
      </c>
      <c r="U20" s="12">
        <v>0</v>
      </c>
      <c r="V20" s="12">
        <v>0</v>
      </c>
      <c r="W20" s="30"/>
    </row>
    <row r="21" spans="1:23" ht="19.5" customHeight="1">
      <c r="A21" s="5" t="s">
        <v>159</v>
      </c>
      <c r="B21" s="19" t="s">
        <v>149</v>
      </c>
      <c r="C21" s="19" t="s">
        <v>150</v>
      </c>
      <c r="D21" s="19" t="s">
        <v>333</v>
      </c>
      <c r="E21" s="11" t="s">
        <v>370</v>
      </c>
      <c r="F21" s="36">
        <f t="shared" si="2"/>
        <v>84736.8</v>
      </c>
      <c r="G21" s="12">
        <v>0</v>
      </c>
      <c r="H21" s="5">
        <f t="shared" si="5"/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35">
        <f t="shared" si="4"/>
        <v>84736.8</v>
      </c>
      <c r="O21" s="32">
        <v>84736.8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12">
        <v>0</v>
      </c>
      <c r="V21" s="12">
        <v>0</v>
      </c>
      <c r="W21" s="30"/>
    </row>
    <row r="22" spans="1:23" ht="19.5" customHeight="1">
      <c r="A22" s="5" t="s">
        <v>159</v>
      </c>
      <c r="B22" s="5" t="s">
        <v>152</v>
      </c>
      <c r="C22" s="5" t="s">
        <v>150</v>
      </c>
      <c r="D22" s="5" t="s">
        <v>147</v>
      </c>
      <c r="E22" s="8" t="s">
        <v>219</v>
      </c>
      <c r="F22" s="36">
        <f t="shared" si="2"/>
        <v>26120.16</v>
      </c>
      <c r="G22" s="12">
        <v>0</v>
      </c>
      <c r="H22" s="5">
        <f t="shared" si="5"/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35">
        <f t="shared" si="4"/>
        <v>26120.16</v>
      </c>
      <c r="O22" s="31">
        <v>0</v>
      </c>
      <c r="P22" s="31">
        <v>0</v>
      </c>
      <c r="Q22" s="32">
        <v>24583.68</v>
      </c>
      <c r="R22" s="31">
        <v>0</v>
      </c>
      <c r="S22" s="31">
        <v>0</v>
      </c>
      <c r="T22" s="32">
        <v>1536.48</v>
      </c>
      <c r="U22" s="12">
        <v>0</v>
      </c>
      <c r="V22" s="12">
        <v>0</v>
      </c>
      <c r="W22" s="30"/>
    </row>
    <row r="23" spans="1:23" ht="19.5" customHeight="1">
      <c r="A23" s="5" t="s">
        <v>100</v>
      </c>
      <c r="B23" s="5"/>
      <c r="C23" s="5"/>
      <c r="D23" s="5"/>
      <c r="E23" s="8" t="s">
        <v>359</v>
      </c>
      <c r="F23" s="36">
        <f>G23+H23+N23+L23+M23</f>
        <v>818081.38</v>
      </c>
      <c r="G23" s="5">
        <f aca="true" t="shared" si="8" ref="G23:V23">SUM(G24:G26)</f>
        <v>359436</v>
      </c>
      <c r="H23" s="5">
        <f t="shared" si="8"/>
        <v>87840</v>
      </c>
      <c r="I23" s="12">
        <f t="shared" si="8"/>
        <v>0</v>
      </c>
      <c r="J23" s="12">
        <f t="shared" si="8"/>
        <v>0</v>
      </c>
      <c r="K23" s="12">
        <f t="shared" si="8"/>
        <v>87840</v>
      </c>
      <c r="L23" s="12">
        <f t="shared" si="8"/>
        <v>215640</v>
      </c>
      <c r="M23" s="12">
        <f t="shared" si="8"/>
        <v>0</v>
      </c>
      <c r="N23" s="35">
        <f t="shared" si="8"/>
        <v>155165.38</v>
      </c>
      <c r="O23" s="31">
        <f t="shared" si="8"/>
        <v>118795.2</v>
      </c>
      <c r="P23" s="31">
        <f t="shared" si="8"/>
        <v>0</v>
      </c>
      <c r="Q23" s="31">
        <f t="shared" si="8"/>
        <v>31626.24</v>
      </c>
      <c r="R23" s="31">
        <f t="shared" si="8"/>
        <v>1976.64</v>
      </c>
      <c r="S23" s="31">
        <f t="shared" si="8"/>
        <v>790.66</v>
      </c>
      <c r="T23" s="31">
        <f t="shared" si="8"/>
        <v>1976.64</v>
      </c>
      <c r="U23" s="12">
        <f t="shared" si="8"/>
        <v>0</v>
      </c>
      <c r="V23" s="12">
        <f t="shared" si="8"/>
        <v>0</v>
      </c>
      <c r="W23" s="30"/>
    </row>
    <row r="24" spans="1:23" ht="19.5" customHeight="1">
      <c r="A24" s="5" t="s">
        <v>161</v>
      </c>
      <c r="B24" s="19" t="s">
        <v>149</v>
      </c>
      <c r="C24" s="19" t="s">
        <v>150</v>
      </c>
      <c r="D24" s="19" t="s">
        <v>333</v>
      </c>
      <c r="E24" s="11" t="s">
        <v>370</v>
      </c>
      <c r="F24" s="36">
        <f t="shared" si="2"/>
        <v>118795.2</v>
      </c>
      <c r="G24" s="12">
        <v>0</v>
      </c>
      <c r="H24" s="5">
        <f t="shared" si="5"/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35">
        <f t="shared" si="4"/>
        <v>118795.2</v>
      </c>
      <c r="O24" s="32">
        <v>118795.2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12">
        <v>0</v>
      </c>
      <c r="V24" s="12">
        <v>0</v>
      </c>
      <c r="W24" s="30"/>
    </row>
    <row r="25" spans="1:23" ht="19.5" customHeight="1">
      <c r="A25" s="5" t="s">
        <v>161</v>
      </c>
      <c r="B25" s="5" t="s">
        <v>152</v>
      </c>
      <c r="C25" s="5" t="s">
        <v>150</v>
      </c>
      <c r="D25" s="5" t="s">
        <v>147</v>
      </c>
      <c r="E25" s="8" t="s">
        <v>219</v>
      </c>
      <c r="F25" s="36">
        <f t="shared" si="2"/>
        <v>33602.880000000005</v>
      </c>
      <c r="G25" s="12">
        <v>0</v>
      </c>
      <c r="H25" s="5">
        <f t="shared" si="5"/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35">
        <f t="shared" si="4"/>
        <v>33602.880000000005</v>
      </c>
      <c r="O25" s="31">
        <v>0</v>
      </c>
      <c r="P25" s="31">
        <v>0</v>
      </c>
      <c r="Q25" s="32">
        <v>31626.24</v>
      </c>
      <c r="R25" s="31">
        <v>0</v>
      </c>
      <c r="S25" s="31">
        <v>0</v>
      </c>
      <c r="T25" s="31">
        <v>1976.64</v>
      </c>
      <c r="U25" s="12">
        <v>0</v>
      </c>
      <c r="V25" s="12">
        <v>0</v>
      </c>
      <c r="W25" s="30"/>
    </row>
    <row r="26" spans="1:23" ht="19.5" customHeight="1">
      <c r="A26" s="5" t="s">
        <v>161</v>
      </c>
      <c r="B26" s="5" t="s">
        <v>155</v>
      </c>
      <c r="C26" s="5" t="s">
        <v>142</v>
      </c>
      <c r="D26" s="5" t="s">
        <v>143</v>
      </c>
      <c r="E26" s="8" t="s">
        <v>220</v>
      </c>
      <c r="F26" s="36">
        <f>G26+H26+N26+L26+M26</f>
        <v>665683.3</v>
      </c>
      <c r="G26" s="12">
        <v>359436</v>
      </c>
      <c r="H26" s="5">
        <f t="shared" si="5"/>
        <v>87840</v>
      </c>
      <c r="I26" s="12">
        <v>0</v>
      </c>
      <c r="J26" s="12">
        <v>0</v>
      </c>
      <c r="K26" s="12">
        <v>87840</v>
      </c>
      <c r="L26" s="12">
        <v>215640</v>
      </c>
      <c r="M26" s="12">
        <v>0</v>
      </c>
      <c r="N26" s="35">
        <f t="shared" si="4"/>
        <v>2767.3</v>
      </c>
      <c r="O26" s="31">
        <v>0</v>
      </c>
      <c r="P26" s="31">
        <v>0</v>
      </c>
      <c r="Q26" s="31">
        <v>0</v>
      </c>
      <c r="R26" s="31">
        <v>1976.64</v>
      </c>
      <c r="S26" s="33">
        <v>790.66</v>
      </c>
      <c r="T26" s="31">
        <v>0</v>
      </c>
      <c r="U26" s="12">
        <v>0</v>
      </c>
      <c r="V26" s="12">
        <v>0</v>
      </c>
      <c r="W26" s="30"/>
    </row>
    <row r="27" spans="15:20" ht="14.25">
      <c r="O27" s="29"/>
      <c r="P27" s="29"/>
      <c r="Q27" s="29"/>
      <c r="R27" s="29"/>
      <c r="S27" s="29"/>
      <c r="T27" s="29"/>
    </row>
  </sheetData>
  <sheetProtection/>
  <autoFilter ref="A12:V26"/>
  <mergeCells count="3">
    <mergeCell ref="T1:V1"/>
    <mergeCell ref="T3:V3"/>
    <mergeCell ref="A2:V2"/>
  </mergeCells>
  <printOptions/>
  <pageMargins left="0.4" right="0.35433070866141736" top="0.5905511811023623" bottom="0.7874015748031497" header="0.5118110236220472" footer="0.5118110236220472"/>
  <pageSetup blackAndWhite="1" horizontalDpi="600" verticalDpi="600" orientation="landscape" paperSize="8" scale="60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4"/>
  </sheetPr>
  <dimension ref="A1:U63"/>
  <sheetViews>
    <sheetView zoomScalePageLayoutView="0" workbookViewId="0" topLeftCell="A1">
      <selection activeCell="K19" sqref="K19"/>
    </sheetView>
  </sheetViews>
  <sheetFormatPr defaultColWidth="9.00390625" defaultRowHeight="14.25"/>
  <cols>
    <col min="2" max="2" width="5.375" style="0" customWidth="1"/>
    <col min="3" max="3" width="4.625" style="0" customWidth="1"/>
    <col min="4" max="4" width="4.125" style="0" customWidth="1"/>
    <col min="5" max="5" width="21.50390625" style="0" customWidth="1"/>
    <col min="6" max="6" width="11.25390625" style="0" customWidth="1"/>
    <col min="7" max="7" width="9.50390625" style="0" customWidth="1"/>
    <col min="16" max="19" width="5.00390625" style="0" customWidth="1"/>
    <col min="20" max="20" width="5.875" style="0" customWidth="1"/>
    <col min="21" max="21" width="5.00390625" style="0" customWidth="1"/>
    <col min="23" max="23" width="12.375" style="0" customWidth="1"/>
  </cols>
  <sheetData>
    <row r="1" spans="19:21" ht="14.25">
      <c r="S1" s="63" t="s">
        <v>221</v>
      </c>
      <c r="T1" s="63"/>
      <c r="U1" s="63"/>
    </row>
    <row r="2" spans="1:21" ht="31.5">
      <c r="A2" s="61" t="s">
        <v>222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19:21" ht="14.25">
      <c r="S3" s="64" t="s">
        <v>5</v>
      </c>
      <c r="T3" s="64"/>
      <c r="U3" s="64"/>
    </row>
    <row r="4" spans="1:21" ht="18" customHeight="1">
      <c r="A4" s="5" t="s">
        <v>74</v>
      </c>
      <c r="B4" s="5" t="s">
        <v>135</v>
      </c>
      <c r="C4" s="5"/>
      <c r="D4" s="5"/>
      <c r="E4" s="5" t="s">
        <v>197</v>
      </c>
      <c r="F4" s="5" t="s">
        <v>190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57" customHeight="1">
      <c r="A5" s="5"/>
      <c r="B5" s="5" t="s">
        <v>137</v>
      </c>
      <c r="C5" s="5" t="s">
        <v>138</v>
      </c>
      <c r="D5" s="5" t="s">
        <v>139</v>
      </c>
      <c r="E5" s="5"/>
      <c r="F5" s="5" t="s">
        <v>96</v>
      </c>
      <c r="G5" s="5" t="s">
        <v>223</v>
      </c>
      <c r="H5" s="5" t="s">
        <v>224</v>
      </c>
      <c r="I5" s="5" t="s">
        <v>225</v>
      </c>
      <c r="J5" s="5" t="s">
        <v>226</v>
      </c>
      <c r="K5" s="5" t="s">
        <v>227</v>
      </c>
      <c r="L5" s="5" t="s">
        <v>228</v>
      </c>
      <c r="M5" s="5" t="s">
        <v>229</v>
      </c>
      <c r="N5" s="5" t="s">
        <v>230</v>
      </c>
      <c r="O5" s="5" t="s">
        <v>231</v>
      </c>
      <c r="P5" s="5" t="s">
        <v>203</v>
      </c>
      <c r="Q5" s="5"/>
      <c r="R5" s="5"/>
      <c r="S5" s="5"/>
      <c r="T5" s="9" t="s">
        <v>232</v>
      </c>
      <c r="U5" s="5"/>
    </row>
    <row r="6" spans="1:21" s="45" customFormat="1" ht="64.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 t="s">
        <v>85</v>
      </c>
      <c r="Q6" s="9" t="s">
        <v>233</v>
      </c>
      <c r="R6" s="9" t="s">
        <v>234</v>
      </c>
      <c r="S6" s="9" t="s">
        <v>203</v>
      </c>
      <c r="T6" s="9"/>
      <c r="U6" s="9"/>
    </row>
    <row r="7" spans="1:21" ht="13.5" customHeight="1">
      <c r="A7" s="5" t="s">
        <v>95</v>
      </c>
      <c r="B7" s="5" t="s">
        <v>95</v>
      </c>
      <c r="C7" s="5" t="s">
        <v>95</v>
      </c>
      <c r="D7" s="5" t="s">
        <v>95</v>
      </c>
      <c r="E7" s="5" t="s">
        <v>95</v>
      </c>
      <c r="F7" s="5">
        <v>1</v>
      </c>
      <c r="G7" s="5">
        <v>2</v>
      </c>
      <c r="H7" s="5">
        <v>3</v>
      </c>
      <c r="I7" s="5">
        <v>4</v>
      </c>
      <c r="J7" s="5">
        <v>5</v>
      </c>
      <c r="K7" s="5">
        <v>6</v>
      </c>
      <c r="L7" s="5">
        <v>7</v>
      </c>
      <c r="M7" s="5">
        <v>8</v>
      </c>
      <c r="N7" s="5">
        <v>9</v>
      </c>
      <c r="O7" s="5">
        <v>11</v>
      </c>
      <c r="P7" s="5">
        <v>12</v>
      </c>
      <c r="Q7" s="5">
        <v>13</v>
      </c>
      <c r="R7" s="5">
        <v>14</v>
      </c>
      <c r="S7" s="5">
        <v>15</v>
      </c>
      <c r="T7" s="5">
        <v>16</v>
      </c>
      <c r="U7" s="5"/>
    </row>
    <row r="8" spans="1:21" ht="18" customHeight="1">
      <c r="A8" s="5"/>
      <c r="B8" s="5"/>
      <c r="C8" s="5"/>
      <c r="D8" s="5"/>
      <c r="E8" s="5" t="s">
        <v>96</v>
      </c>
      <c r="F8" s="5">
        <f>SUM(G8:U8)</f>
        <v>2099877.4</v>
      </c>
      <c r="G8" s="5">
        <f>G9</f>
        <v>1480160</v>
      </c>
      <c r="H8" s="5">
        <f aca="true" t="shared" si="0" ref="H8:T8">H9</f>
        <v>6200</v>
      </c>
      <c r="I8" s="5">
        <f t="shared" si="0"/>
        <v>68200</v>
      </c>
      <c r="J8" s="5">
        <f t="shared" si="0"/>
        <v>6600</v>
      </c>
      <c r="K8" s="5">
        <f t="shared" si="0"/>
        <v>100000</v>
      </c>
      <c r="L8" s="5">
        <f t="shared" si="0"/>
        <v>279000</v>
      </c>
      <c r="M8" s="5">
        <f t="shared" si="0"/>
        <v>67557.6</v>
      </c>
      <c r="N8" s="5">
        <f t="shared" si="0"/>
        <v>90076.80000000002</v>
      </c>
      <c r="O8" s="5">
        <f t="shared" si="0"/>
        <v>2083</v>
      </c>
      <c r="P8" s="5">
        <f t="shared" si="0"/>
        <v>0</v>
      </c>
      <c r="Q8" s="5">
        <f t="shared" si="0"/>
        <v>0</v>
      </c>
      <c r="R8" s="5">
        <f t="shared" si="0"/>
        <v>0</v>
      </c>
      <c r="S8" s="5">
        <f t="shared" si="0"/>
        <v>0</v>
      </c>
      <c r="T8" s="5">
        <f t="shared" si="0"/>
        <v>0</v>
      </c>
      <c r="U8" s="5"/>
    </row>
    <row r="9" spans="1:21" ht="18" customHeight="1">
      <c r="A9" s="5"/>
      <c r="B9" s="5"/>
      <c r="C9" s="5"/>
      <c r="D9" s="5"/>
      <c r="E9" s="5" t="s">
        <v>79</v>
      </c>
      <c r="F9" s="5">
        <f>SUM(G9:U9)</f>
        <v>2099877.4</v>
      </c>
      <c r="G9" s="15">
        <f>G10+G12+G14+G16+G18+G20+G22+G24+G26+G28+G30+G32+G34+G36+G38+G40+G42+G44+G46+G48+G50+G52+G54+G56+G58+G60+G62</f>
        <v>1480160</v>
      </c>
      <c r="H9" s="5">
        <f aca="true" t="shared" si="1" ref="H9:U9">H10+H12+H14+H16+H18+H20+H22+H24+H26+H28+H30+H32+H34+H36+H38+H40+H42+H44+H46+H48+H50+H52+H54+H56+H58+H60+H62</f>
        <v>6200</v>
      </c>
      <c r="I9" s="5">
        <f t="shared" si="1"/>
        <v>68200</v>
      </c>
      <c r="J9" s="5">
        <f t="shared" si="1"/>
        <v>6600</v>
      </c>
      <c r="K9" s="5">
        <f t="shared" si="1"/>
        <v>100000</v>
      </c>
      <c r="L9" s="5">
        <f t="shared" si="1"/>
        <v>279000</v>
      </c>
      <c r="M9" s="5">
        <f t="shared" si="1"/>
        <v>67557.6</v>
      </c>
      <c r="N9" s="5">
        <f t="shared" si="1"/>
        <v>90076.80000000002</v>
      </c>
      <c r="O9" s="5">
        <f t="shared" si="1"/>
        <v>2083</v>
      </c>
      <c r="P9" s="5">
        <f t="shared" si="1"/>
        <v>0</v>
      </c>
      <c r="Q9" s="5">
        <f t="shared" si="1"/>
        <v>0</v>
      </c>
      <c r="R9" s="5">
        <f t="shared" si="1"/>
        <v>0</v>
      </c>
      <c r="S9" s="5">
        <f t="shared" si="1"/>
        <v>0</v>
      </c>
      <c r="T9" s="5">
        <f t="shared" si="1"/>
        <v>0</v>
      </c>
      <c r="U9" s="5">
        <f t="shared" si="1"/>
        <v>0</v>
      </c>
    </row>
    <row r="10" spans="1:21" ht="18" customHeight="1">
      <c r="A10" s="5" t="s">
        <v>97</v>
      </c>
      <c r="B10" s="5"/>
      <c r="C10" s="5"/>
      <c r="D10" s="5"/>
      <c r="E10" s="5" t="s">
        <v>347</v>
      </c>
      <c r="F10" s="5">
        <f aca="true" t="shared" si="2" ref="F10:F63">SUM(G10:U10)</f>
        <v>481847.54000000004</v>
      </c>
      <c r="G10" s="5">
        <f>SUM(G11)</f>
        <v>135000</v>
      </c>
      <c r="H10" s="5">
        <f aca="true" t="shared" si="3" ref="H10:U10">SUM(H11)</f>
        <v>2700</v>
      </c>
      <c r="I10" s="5">
        <f t="shared" si="3"/>
        <v>29700</v>
      </c>
      <c r="J10" s="5">
        <f t="shared" si="3"/>
        <v>3300</v>
      </c>
      <c r="K10" s="5">
        <f t="shared" si="3"/>
        <v>100000</v>
      </c>
      <c r="L10" s="5">
        <f t="shared" si="3"/>
        <v>121500</v>
      </c>
      <c r="M10" s="5">
        <f t="shared" si="3"/>
        <v>38031.66</v>
      </c>
      <c r="N10" s="5">
        <f t="shared" si="3"/>
        <v>50708.88</v>
      </c>
      <c r="O10" s="5">
        <f t="shared" si="3"/>
        <v>907</v>
      </c>
      <c r="P10" s="5">
        <f t="shared" si="3"/>
        <v>0</v>
      </c>
      <c r="Q10" s="5">
        <f t="shared" si="3"/>
        <v>0</v>
      </c>
      <c r="R10" s="5">
        <f t="shared" si="3"/>
        <v>0</v>
      </c>
      <c r="S10" s="5">
        <f t="shared" si="3"/>
        <v>0</v>
      </c>
      <c r="T10" s="5">
        <f t="shared" si="3"/>
        <v>0</v>
      </c>
      <c r="U10" s="5">
        <f t="shared" si="3"/>
        <v>0</v>
      </c>
    </row>
    <row r="11" spans="1:21" ht="18" customHeight="1">
      <c r="A11" s="5" t="s">
        <v>140</v>
      </c>
      <c r="B11" s="5" t="s">
        <v>141</v>
      </c>
      <c r="C11" s="5" t="s">
        <v>144</v>
      </c>
      <c r="D11" s="5" t="s">
        <v>142</v>
      </c>
      <c r="E11" s="5" t="s">
        <v>214</v>
      </c>
      <c r="F11" s="5">
        <f t="shared" si="2"/>
        <v>481847.54000000004</v>
      </c>
      <c r="G11" s="11">
        <v>135000</v>
      </c>
      <c r="H11" s="11">
        <v>2700</v>
      </c>
      <c r="I11" s="11">
        <v>29700</v>
      </c>
      <c r="J11" s="11">
        <v>3300</v>
      </c>
      <c r="K11" s="11">
        <v>100000</v>
      </c>
      <c r="L11" s="11">
        <v>121500</v>
      </c>
      <c r="M11" s="11">
        <v>38031.66</v>
      </c>
      <c r="N11" s="11">
        <v>50708.88</v>
      </c>
      <c r="O11" s="11">
        <v>907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/>
    </row>
    <row r="12" spans="1:21" ht="18" customHeight="1">
      <c r="A12" s="5" t="s">
        <v>98</v>
      </c>
      <c r="B12" s="5"/>
      <c r="C12" s="5"/>
      <c r="D12" s="5"/>
      <c r="E12" s="5" t="s">
        <v>348</v>
      </c>
      <c r="F12" s="5">
        <f t="shared" si="2"/>
        <v>139640.74</v>
      </c>
      <c r="G12" s="5">
        <f>SUM(G13)</f>
        <v>50000</v>
      </c>
      <c r="H12" s="5">
        <f aca="true" t="shared" si="4" ref="H12:U12">SUM(H13)</f>
        <v>1000</v>
      </c>
      <c r="I12" s="5">
        <f t="shared" si="4"/>
        <v>11000</v>
      </c>
      <c r="J12" s="5">
        <f t="shared" si="4"/>
        <v>1100</v>
      </c>
      <c r="K12" s="5">
        <f t="shared" si="4"/>
        <v>0</v>
      </c>
      <c r="L12" s="5">
        <f t="shared" si="4"/>
        <v>45000</v>
      </c>
      <c r="M12" s="5">
        <f t="shared" si="4"/>
        <v>13373.46</v>
      </c>
      <c r="N12" s="5">
        <f t="shared" si="4"/>
        <v>17831.28</v>
      </c>
      <c r="O12" s="5">
        <f t="shared" si="4"/>
        <v>336</v>
      </c>
      <c r="P12" s="5">
        <f t="shared" si="4"/>
        <v>0</v>
      </c>
      <c r="Q12" s="5">
        <f t="shared" si="4"/>
        <v>0</v>
      </c>
      <c r="R12" s="5">
        <f t="shared" si="4"/>
        <v>0</v>
      </c>
      <c r="S12" s="5">
        <f t="shared" si="4"/>
        <v>0</v>
      </c>
      <c r="T12" s="5">
        <f t="shared" si="4"/>
        <v>0</v>
      </c>
      <c r="U12" s="5">
        <f t="shared" si="4"/>
        <v>0</v>
      </c>
    </row>
    <row r="13" spans="1:21" ht="18" customHeight="1">
      <c r="A13" s="5" t="s">
        <v>158</v>
      </c>
      <c r="B13" s="5" t="s">
        <v>141</v>
      </c>
      <c r="C13" s="5" t="s">
        <v>146</v>
      </c>
      <c r="D13" s="5" t="s">
        <v>142</v>
      </c>
      <c r="E13" s="5" t="s">
        <v>217</v>
      </c>
      <c r="F13" s="5">
        <f t="shared" si="2"/>
        <v>139640.74</v>
      </c>
      <c r="G13" s="11">
        <v>50000</v>
      </c>
      <c r="H13" s="11">
        <v>1000</v>
      </c>
      <c r="I13" s="11">
        <v>11000</v>
      </c>
      <c r="J13" s="11">
        <v>1100</v>
      </c>
      <c r="K13" s="11"/>
      <c r="L13" s="11">
        <v>45000</v>
      </c>
      <c r="M13" s="11">
        <v>13373.46</v>
      </c>
      <c r="N13" s="11">
        <v>17831.28</v>
      </c>
      <c r="O13" s="11">
        <v>336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/>
    </row>
    <row r="14" spans="1:21" ht="18" customHeight="1">
      <c r="A14" s="5" t="s">
        <v>99</v>
      </c>
      <c r="B14" s="5"/>
      <c r="C14" s="5"/>
      <c r="D14" s="5"/>
      <c r="E14" s="5" t="s">
        <v>349</v>
      </c>
      <c r="F14" s="5">
        <f t="shared" si="2"/>
        <v>145398.06</v>
      </c>
      <c r="G14" s="5">
        <f>SUM(G15)</f>
        <v>60000</v>
      </c>
      <c r="H14" s="5">
        <f aca="true" t="shared" si="5" ref="H14:U14">SUM(H15)</f>
        <v>1200</v>
      </c>
      <c r="I14" s="5">
        <f t="shared" si="5"/>
        <v>13200</v>
      </c>
      <c r="J14" s="5">
        <f t="shared" si="5"/>
        <v>1100</v>
      </c>
      <c r="K14" s="5">
        <f t="shared" si="5"/>
        <v>0</v>
      </c>
      <c r="L14" s="5">
        <f t="shared" si="5"/>
        <v>54000</v>
      </c>
      <c r="M14" s="5">
        <f t="shared" si="5"/>
        <v>6640.74</v>
      </c>
      <c r="N14" s="5">
        <f t="shared" si="5"/>
        <v>8854.32</v>
      </c>
      <c r="O14" s="5">
        <f t="shared" si="5"/>
        <v>403</v>
      </c>
      <c r="P14" s="5">
        <f t="shared" si="5"/>
        <v>0</v>
      </c>
      <c r="Q14" s="5">
        <f t="shared" si="5"/>
        <v>0</v>
      </c>
      <c r="R14" s="5">
        <f t="shared" si="5"/>
        <v>0</v>
      </c>
      <c r="S14" s="5">
        <f t="shared" si="5"/>
        <v>0</v>
      </c>
      <c r="T14" s="5">
        <f t="shared" si="5"/>
        <v>0</v>
      </c>
      <c r="U14" s="5">
        <f t="shared" si="5"/>
        <v>0</v>
      </c>
    </row>
    <row r="15" spans="1:21" ht="18" customHeight="1">
      <c r="A15" s="5" t="s">
        <v>159</v>
      </c>
      <c r="B15" s="5" t="s">
        <v>160</v>
      </c>
      <c r="C15" s="5" t="s">
        <v>143</v>
      </c>
      <c r="D15" s="5" t="s">
        <v>143</v>
      </c>
      <c r="E15" s="5" t="s">
        <v>218</v>
      </c>
      <c r="F15" s="5">
        <f t="shared" si="2"/>
        <v>145398.06</v>
      </c>
      <c r="G15" s="11">
        <v>60000</v>
      </c>
      <c r="H15" s="11">
        <v>1200</v>
      </c>
      <c r="I15" s="11">
        <v>13200</v>
      </c>
      <c r="J15" s="11">
        <v>1100</v>
      </c>
      <c r="K15" s="11">
        <v>0</v>
      </c>
      <c r="L15" s="11">
        <v>54000</v>
      </c>
      <c r="M15" s="11">
        <v>6640.74</v>
      </c>
      <c r="N15" s="11">
        <v>8854.32</v>
      </c>
      <c r="O15" s="11">
        <v>403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/>
    </row>
    <row r="16" spans="1:21" ht="18" customHeight="1">
      <c r="A16" s="5" t="s">
        <v>100</v>
      </c>
      <c r="B16" s="5"/>
      <c r="C16" s="5"/>
      <c r="D16" s="5"/>
      <c r="E16" s="5" t="s">
        <v>350</v>
      </c>
      <c r="F16" s="5">
        <f t="shared" si="2"/>
        <v>162831.06</v>
      </c>
      <c r="G16" s="5">
        <f>SUM(G17)</f>
        <v>65000</v>
      </c>
      <c r="H16" s="5">
        <f aca="true" t="shared" si="6" ref="H16:U16">SUM(H17)</f>
        <v>1300</v>
      </c>
      <c r="I16" s="5">
        <f t="shared" si="6"/>
        <v>14300</v>
      </c>
      <c r="J16" s="5">
        <f t="shared" si="6"/>
        <v>1100</v>
      </c>
      <c r="K16" s="5">
        <f t="shared" si="6"/>
        <v>0</v>
      </c>
      <c r="L16" s="5">
        <f t="shared" si="6"/>
        <v>58500</v>
      </c>
      <c r="M16" s="5">
        <f t="shared" si="6"/>
        <v>9511.74</v>
      </c>
      <c r="N16" s="5">
        <f t="shared" si="6"/>
        <v>12682.32</v>
      </c>
      <c r="O16" s="5">
        <f t="shared" si="6"/>
        <v>437</v>
      </c>
      <c r="P16" s="5">
        <f t="shared" si="6"/>
        <v>0</v>
      </c>
      <c r="Q16" s="5">
        <f t="shared" si="6"/>
        <v>0</v>
      </c>
      <c r="R16" s="5">
        <f t="shared" si="6"/>
        <v>0</v>
      </c>
      <c r="S16" s="5">
        <f t="shared" si="6"/>
        <v>0</v>
      </c>
      <c r="T16" s="5">
        <f t="shared" si="6"/>
        <v>0</v>
      </c>
      <c r="U16" s="5">
        <f t="shared" si="6"/>
        <v>0</v>
      </c>
    </row>
    <row r="17" spans="1:21" ht="18" customHeight="1">
      <c r="A17" s="5" t="s">
        <v>161</v>
      </c>
      <c r="B17" s="5" t="s">
        <v>155</v>
      </c>
      <c r="C17" s="5" t="s">
        <v>142</v>
      </c>
      <c r="D17" s="5" t="s">
        <v>143</v>
      </c>
      <c r="E17" s="5" t="s">
        <v>220</v>
      </c>
      <c r="F17" s="5">
        <f t="shared" si="2"/>
        <v>162831.06</v>
      </c>
      <c r="G17" s="11">
        <v>65000</v>
      </c>
      <c r="H17" s="11">
        <v>1300</v>
      </c>
      <c r="I17" s="11">
        <v>14300</v>
      </c>
      <c r="J17" s="11">
        <v>1100</v>
      </c>
      <c r="K17" s="11">
        <v>0</v>
      </c>
      <c r="L17" s="11">
        <v>58500</v>
      </c>
      <c r="M17" s="11">
        <v>9511.74</v>
      </c>
      <c r="N17" s="11">
        <v>12682.32</v>
      </c>
      <c r="O17" s="11">
        <v>437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/>
    </row>
    <row r="18" spans="1:21" ht="18.75" customHeight="1">
      <c r="A18" s="5" t="s">
        <v>101</v>
      </c>
      <c r="B18" s="5"/>
      <c r="C18" s="5"/>
      <c r="D18" s="5"/>
      <c r="E18" s="5" t="s">
        <v>346</v>
      </c>
      <c r="F18" s="5">
        <f t="shared" si="2"/>
        <v>77940</v>
      </c>
      <c r="G18" s="5">
        <f>SUM(G19)</f>
        <v>77940</v>
      </c>
      <c r="H18" s="5">
        <f aca="true" t="shared" si="7" ref="H18:U18">SUM(H19)</f>
        <v>0</v>
      </c>
      <c r="I18" s="5">
        <f t="shared" si="7"/>
        <v>0</v>
      </c>
      <c r="J18" s="5">
        <f t="shared" si="7"/>
        <v>0</v>
      </c>
      <c r="K18" s="5">
        <f t="shared" si="7"/>
        <v>0</v>
      </c>
      <c r="L18" s="5">
        <f t="shared" si="7"/>
        <v>0</v>
      </c>
      <c r="M18" s="5">
        <f t="shared" si="7"/>
        <v>0</v>
      </c>
      <c r="N18" s="5">
        <f t="shared" si="7"/>
        <v>0</v>
      </c>
      <c r="O18" s="5">
        <f t="shared" si="7"/>
        <v>0</v>
      </c>
      <c r="P18" s="5">
        <f t="shared" si="7"/>
        <v>0</v>
      </c>
      <c r="Q18" s="5">
        <f t="shared" si="7"/>
        <v>0</v>
      </c>
      <c r="R18" s="5">
        <f t="shared" si="7"/>
        <v>0</v>
      </c>
      <c r="S18" s="5">
        <f t="shared" si="7"/>
        <v>0</v>
      </c>
      <c r="T18" s="5">
        <f t="shared" si="7"/>
        <v>0</v>
      </c>
      <c r="U18" s="5">
        <f t="shared" si="7"/>
        <v>0</v>
      </c>
    </row>
    <row r="19" spans="1:21" ht="22.5" customHeight="1">
      <c r="A19" s="5" t="s">
        <v>162</v>
      </c>
      <c r="B19" s="5" t="s">
        <v>155</v>
      </c>
      <c r="C19" s="5" t="s">
        <v>153</v>
      </c>
      <c r="D19" s="5" t="s">
        <v>150</v>
      </c>
      <c r="E19" s="5" t="s">
        <v>235</v>
      </c>
      <c r="F19" s="5">
        <f t="shared" si="2"/>
        <v>77940</v>
      </c>
      <c r="G19" s="16">
        <v>77940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/>
    </row>
    <row r="20" spans="1:21" ht="18" customHeight="1">
      <c r="A20" s="5" t="s">
        <v>102</v>
      </c>
      <c r="B20" s="5"/>
      <c r="C20" s="5"/>
      <c r="D20" s="5"/>
      <c r="E20" s="5" t="s">
        <v>340</v>
      </c>
      <c r="F20" s="5">
        <f t="shared" si="2"/>
        <v>78405</v>
      </c>
      <c r="G20" s="5">
        <f aca="true" t="shared" si="8" ref="G20:U20">SUM(G21)</f>
        <v>78405</v>
      </c>
      <c r="H20" s="5">
        <f t="shared" si="8"/>
        <v>0</v>
      </c>
      <c r="I20" s="5">
        <f t="shared" si="8"/>
        <v>0</v>
      </c>
      <c r="J20" s="5">
        <f t="shared" si="8"/>
        <v>0</v>
      </c>
      <c r="K20" s="5">
        <f t="shared" si="8"/>
        <v>0</v>
      </c>
      <c r="L20" s="5">
        <f t="shared" si="8"/>
        <v>0</v>
      </c>
      <c r="M20" s="5">
        <f t="shared" si="8"/>
        <v>0</v>
      </c>
      <c r="N20" s="5">
        <f t="shared" si="8"/>
        <v>0</v>
      </c>
      <c r="O20" s="5">
        <f t="shared" si="8"/>
        <v>0</v>
      </c>
      <c r="P20" s="5">
        <f t="shared" si="8"/>
        <v>0</v>
      </c>
      <c r="Q20" s="5">
        <f t="shared" si="8"/>
        <v>0</v>
      </c>
      <c r="R20" s="5">
        <f t="shared" si="8"/>
        <v>0</v>
      </c>
      <c r="S20" s="5">
        <f t="shared" si="8"/>
        <v>0</v>
      </c>
      <c r="T20" s="5">
        <f t="shared" si="8"/>
        <v>0</v>
      </c>
      <c r="U20" s="5">
        <f t="shared" si="8"/>
        <v>0</v>
      </c>
    </row>
    <row r="21" spans="1:21" ht="18" customHeight="1">
      <c r="A21" s="5" t="s">
        <v>163</v>
      </c>
      <c r="B21" s="5" t="s">
        <v>155</v>
      </c>
      <c r="C21" s="5" t="s">
        <v>153</v>
      </c>
      <c r="D21" s="5" t="s">
        <v>150</v>
      </c>
      <c r="E21" s="5" t="s">
        <v>235</v>
      </c>
      <c r="F21" s="5">
        <f t="shared" si="2"/>
        <v>78405</v>
      </c>
      <c r="G21" s="16">
        <v>78405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/>
    </row>
    <row r="22" spans="1:21" ht="18" customHeight="1">
      <c r="A22" s="5" t="s">
        <v>103</v>
      </c>
      <c r="B22" s="5"/>
      <c r="C22" s="5"/>
      <c r="D22" s="5"/>
      <c r="E22" s="5" t="s">
        <v>351</v>
      </c>
      <c r="F22" s="5">
        <f t="shared" si="2"/>
        <v>104425</v>
      </c>
      <c r="G22" s="5">
        <f aca="true" t="shared" si="9" ref="G22:U22">SUM(G23)</f>
        <v>104425</v>
      </c>
      <c r="H22" s="5">
        <f t="shared" si="9"/>
        <v>0</v>
      </c>
      <c r="I22" s="5">
        <f t="shared" si="9"/>
        <v>0</v>
      </c>
      <c r="J22" s="5">
        <f t="shared" si="9"/>
        <v>0</v>
      </c>
      <c r="K22" s="5">
        <f t="shared" si="9"/>
        <v>0</v>
      </c>
      <c r="L22" s="5">
        <f t="shared" si="9"/>
        <v>0</v>
      </c>
      <c r="M22" s="5">
        <f t="shared" si="9"/>
        <v>0</v>
      </c>
      <c r="N22" s="5">
        <f t="shared" si="9"/>
        <v>0</v>
      </c>
      <c r="O22" s="5">
        <f t="shared" si="9"/>
        <v>0</v>
      </c>
      <c r="P22" s="5">
        <f t="shared" si="9"/>
        <v>0</v>
      </c>
      <c r="Q22" s="5">
        <f t="shared" si="9"/>
        <v>0</v>
      </c>
      <c r="R22" s="5">
        <f t="shared" si="9"/>
        <v>0</v>
      </c>
      <c r="S22" s="5">
        <f t="shared" si="9"/>
        <v>0</v>
      </c>
      <c r="T22" s="5">
        <f t="shared" si="9"/>
        <v>0</v>
      </c>
      <c r="U22" s="5">
        <f t="shared" si="9"/>
        <v>0</v>
      </c>
    </row>
    <row r="23" spans="1:21" ht="18" customHeight="1">
      <c r="A23" s="5" t="s">
        <v>164</v>
      </c>
      <c r="B23" s="5" t="s">
        <v>155</v>
      </c>
      <c r="C23" s="5" t="s">
        <v>153</v>
      </c>
      <c r="D23" s="5" t="s">
        <v>150</v>
      </c>
      <c r="E23" s="5" t="s">
        <v>235</v>
      </c>
      <c r="F23" s="5">
        <f t="shared" si="2"/>
        <v>104425</v>
      </c>
      <c r="G23" s="16">
        <v>104425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/>
    </row>
    <row r="24" spans="1:21" ht="18" customHeight="1">
      <c r="A24" s="5" t="s">
        <v>104</v>
      </c>
      <c r="B24" s="5"/>
      <c r="C24" s="5"/>
      <c r="D24" s="5"/>
      <c r="E24" s="5" t="s">
        <v>352</v>
      </c>
      <c r="F24" s="5">
        <f t="shared" si="2"/>
        <v>83280</v>
      </c>
      <c r="G24" s="15">
        <f>SUM(G25)</f>
        <v>83280</v>
      </c>
      <c r="H24" s="5">
        <f aca="true" t="shared" si="10" ref="H24:U24">SUM(H25)</f>
        <v>0</v>
      </c>
      <c r="I24" s="5">
        <f t="shared" si="10"/>
        <v>0</v>
      </c>
      <c r="J24" s="5">
        <f t="shared" si="10"/>
        <v>0</v>
      </c>
      <c r="K24" s="5">
        <f t="shared" si="10"/>
        <v>0</v>
      </c>
      <c r="L24" s="5">
        <f t="shared" si="10"/>
        <v>0</v>
      </c>
      <c r="M24" s="5">
        <f t="shared" si="10"/>
        <v>0</v>
      </c>
      <c r="N24" s="5">
        <f t="shared" si="10"/>
        <v>0</v>
      </c>
      <c r="O24" s="5">
        <f t="shared" si="10"/>
        <v>0</v>
      </c>
      <c r="P24" s="5">
        <f t="shared" si="10"/>
        <v>0</v>
      </c>
      <c r="Q24" s="5">
        <f t="shared" si="10"/>
        <v>0</v>
      </c>
      <c r="R24" s="5">
        <f t="shared" si="10"/>
        <v>0</v>
      </c>
      <c r="S24" s="5">
        <f t="shared" si="10"/>
        <v>0</v>
      </c>
      <c r="T24" s="5">
        <f t="shared" si="10"/>
        <v>0</v>
      </c>
      <c r="U24" s="5">
        <f t="shared" si="10"/>
        <v>0</v>
      </c>
    </row>
    <row r="25" spans="1:21" ht="18" customHeight="1">
      <c r="A25" s="5" t="s">
        <v>165</v>
      </c>
      <c r="B25" s="5" t="s">
        <v>155</v>
      </c>
      <c r="C25" s="5" t="s">
        <v>153</v>
      </c>
      <c r="D25" s="5" t="s">
        <v>150</v>
      </c>
      <c r="E25" s="5" t="s">
        <v>235</v>
      </c>
      <c r="F25" s="5">
        <f t="shared" si="2"/>
        <v>83280</v>
      </c>
      <c r="G25" s="16">
        <v>83280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/>
    </row>
    <row r="26" spans="1:21" ht="18" customHeight="1">
      <c r="A26" s="5" t="s">
        <v>105</v>
      </c>
      <c r="B26" s="5"/>
      <c r="C26" s="5"/>
      <c r="D26" s="5"/>
      <c r="E26" s="5" t="s">
        <v>353</v>
      </c>
      <c r="F26" s="5">
        <f t="shared" si="2"/>
        <v>80970</v>
      </c>
      <c r="G26" s="5">
        <f aca="true" t="shared" si="11" ref="G26:U26">SUM(G27)</f>
        <v>80970</v>
      </c>
      <c r="H26" s="5">
        <f t="shared" si="11"/>
        <v>0</v>
      </c>
      <c r="I26" s="5">
        <f t="shared" si="11"/>
        <v>0</v>
      </c>
      <c r="J26" s="5">
        <f t="shared" si="11"/>
        <v>0</v>
      </c>
      <c r="K26" s="5">
        <f t="shared" si="11"/>
        <v>0</v>
      </c>
      <c r="L26" s="5">
        <f t="shared" si="11"/>
        <v>0</v>
      </c>
      <c r="M26" s="5">
        <f t="shared" si="11"/>
        <v>0</v>
      </c>
      <c r="N26" s="5">
        <f t="shared" si="11"/>
        <v>0</v>
      </c>
      <c r="O26" s="5">
        <f t="shared" si="11"/>
        <v>0</v>
      </c>
      <c r="P26" s="5">
        <f t="shared" si="11"/>
        <v>0</v>
      </c>
      <c r="Q26" s="5">
        <f t="shared" si="11"/>
        <v>0</v>
      </c>
      <c r="R26" s="5">
        <f t="shared" si="11"/>
        <v>0</v>
      </c>
      <c r="S26" s="5">
        <f t="shared" si="11"/>
        <v>0</v>
      </c>
      <c r="T26" s="5">
        <f t="shared" si="11"/>
        <v>0</v>
      </c>
      <c r="U26" s="5">
        <f t="shared" si="11"/>
        <v>0</v>
      </c>
    </row>
    <row r="27" spans="1:21" ht="18" customHeight="1">
      <c r="A27" s="5" t="s">
        <v>166</v>
      </c>
      <c r="B27" s="5" t="s">
        <v>155</v>
      </c>
      <c r="C27" s="5" t="s">
        <v>153</v>
      </c>
      <c r="D27" s="5" t="s">
        <v>150</v>
      </c>
      <c r="E27" s="5" t="s">
        <v>235</v>
      </c>
      <c r="F27" s="5">
        <f t="shared" si="2"/>
        <v>80970</v>
      </c>
      <c r="G27" s="16">
        <v>80970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/>
    </row>
    <row r="28" spans="1:21" ht="18" customHeight="1">
      <c r="A28" s="5" t="s">
        <v>106</v>
      </c>
      <c r="B28" s="5"/>
      <c r="C28" s="5"/>
      <c r="D28" s="5"/>
      <c r="E28" s="5" t="s">
        <v>354</v>
      </c>
      <c r="F28" s="5">
        <f t="shared" si="2"/>
        <v>77875</v>
      </c>
      <c r="G28" s="5">
        <f aca="true" t="shared" si="12" ref="G28:U28">SUM(G29)</f>
        <v>77875</v>
      </c>
      <c r="H28" s="5">
        <f t="shared" si="12"/>
        <v>0</v>
      </c>
      <c r="I28" s="5">
        <f t="shared" si="12"/>
        <v>0</v>
      </c>
      <c r="J28" s="5">
        <f t="shared" si="12"/>
        <v>0</v>
      </c>
      <c r="K28" s="5">
        <f t="shared" si="12"/>
        <v>0</v>
      </c>
      <c r="L28" s="5">
        <f t="shared" si="12"/>
        <v>0</v>
      </c>
      <c r="M28" s="5">
        <f t="shared" si="12"/>
        <v>0</v>
      </c>
      <c r="N28" s="5">
        <f t="shared" si="12"/>
        <v>0</v>
      </c>
      <c r="O28" s="5">
        <f t="shared" si="12"/>
        <v>0</v>
      </c>
      <c r="P28" s="5">
        <f t="shared" si="12"/>
        <v>0</v>
      </c>
      <c r="Q28" s="5">
        <f t="shared" si="12"/>
        <v>0</v>
      </c>
      <c r="R28" s="5">
        <f t="shared" si="12"/>
        <v>0</v>
      </c>
      <c r="S28" s="5">
        <f t="shared" si="12"/>
        <v>0</v>
      </c>
      <c r="T28" s="5">
        <f t="shared" si="12"/>
        <v>0</v>
      </c>
      <c r="U28" s="5">
        <f t="shared" si="12"/>
        <v>0</v>
      </c>
    </row>
    <row r="29" spans="1:21" ht="18" customHeight="1">
      <c r="A29" s="5" t="s">
        <v>167</v>
      </c>
      <c r="B29" s="5" t="s">
        <v>155</v>
      </c>
      <c r="C29" s="5" t="s">
        <v>153</v>
      </c>
      <c r="D29" s="5" t="s">
        <v>150</v>
      </c>
      <c r="E29" s="5" t="s">
        <v>235</v>
      </c>
      <c r="F29" s="5">
        <f t="shared" si="2"/>
        <v>77875</v>
      </c>
      <c r="G29" s="16">
        <v>77875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/>
    </row>
    <row r="30" spans="1:21" ht="18" customHeight="1">
      <c r="A30" s="5" t="s">
        <v>107</v>
      </c>
      <c r="B30" s="5"/>
      <c r="C30" s="5"/>
      <c r="D30" s="5"/>
      <c r="E30" s="5" t="s">
        <v>355</v>
      </c>
      <c r="F30" s="5">
        <f t="shared" si="2"/>
        <v>73160</v>
      </c>
      <c r="G30" s="5">
        <f aca="true" t="shared" si="13" ref="G30:U30">SUM(G31)</f>
        <v>73160</v>
      </c>
      <c r="H30" s="5">
        <f t="shared" si="13"/>
        <v>0</v>
      </c>
      <c r="I30" s="5">
        <f t="shared" si="13"/>
        <v>0</v>
      </c>
      <c r="J30" s="5">
        <f t="shared" si="13"/>
        <v>0</v>
      </c>
      <c r="K30" s="5">
        <f t="shared" si="13"/>
        <v>0</v>
      </c>
      <c r="L30" s="5">
        <f t="shared" si="13"/>
        <v>0</v>
      </c>
      <c r="M30" s="5">
        <f t="shared" si="13"/>
        <v>0</v>
      </c>
      <c r="N30" s="5">
        <f t="shared" si="13"/>
        <v>0</v>
      </c>
      <c r="O30" s="5">
        <f t="shared" si="13"/>
        <v>0</v>
      </c>
      <c r="P30" s="5">
        <f t="shared" si="13"/>
        <v>0</v>
      </c>
      <c r="Q30" s="5">
        <f t="shared" si="13"/>
        <v>0</v>
      </c>
      <c r="R30" s="5">
        <f t="shared" si="13"/>
        <v>0</v>
      </c>
      <c r="S30" s="5">
        <f t="shared" si="13"/>
        <v>0</v>
      </c>
      <c r="T30" s="5">
        <f t="shared" si="13"/>
        <v>0</v>
      </c>
      <c r="U30" s="5">
        <f t="shared" si="13"/>
        <v>0</v>
      </c>
    </row>
    <row r="31" spans="1:21" ht="18" customHeight="1">
      <c r="A31" s="5" t="s">
        <v>168</v>
      </c>
      <c r="B31" s="5" t="s">
        <v>155</v>
      </c>
      <c r="C31" s="5" t="s">
        <v>153</v>
      </c>
      <c r="D31" s="5" t="s">
        <v>150</v>
      </c>
      <c r="E31" s="5" t="s">
        <v>235</v>
      </c>
      <c r="F31" s="5">
        <f t="shared" si="2"/>
        <v>73160</v>
      </c>
      <c r="G31" s="16">
        <v>73160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/>
    </row>
    <row r="32" spans="1:21" ht="18" customHeight="1">
      <c r="A32" s="5" t="s">
        <v>108</v>
      </c>
      <c r="B32" s="5"/>
      <c r="C32" s="5"/>
      <c r="D32" s="5"/>
      <c r="E32" s="5" t="s">
        <v>373</v>
      </c>
      <c r="F32" s="5">
        <f t="shared" si="2"/>
        <v>594105</v>
      </c>
      <c r="G32" s="5">
        <f aca="true" t="shared" si="14" ref="G32:U32">SUM(G33)</f>
        <v>594105</v>
      </c>
      <c r="H32" s="5">
        <f t="shared" si="14"/>
        <v>0</v>
      </c>
      <c r="I32" s="5">
        <f t="shared" si="14"/>
        <v>0</v>
      </c>
      <c r="J32" s="5">
        <f t="shared" si="14"/>
        <v>0</v>
      </c>
      <c r="K32" s="5">
        <f t="shared" si="14"/>
        <v>0</v>
      </c>
      <c r="L32" s="5">
        <f t="shared" si="14"/>
        <v>0</v>
      </c>
      <c r="M32" s="5">
        <f t="shared" si="14"/>
        <v>0</v>
      </c>
      <c r="N32" s="5">
        <f t="shared" si="14"/>
        <v>0</v>
      </c>
      <c r="O32" s="5">
        <f t="shared" si="14"/>
        <v>0</v>
      </c>
      <c r="P32" s="5">
        <f t="shared" si="14"/>
        <v>0</v>
      </c>
      <c r="Q32" s="5">
        <f t="shared" si="14"/>
        <v>0</v>
      </c>
      <c r="R32" s="5">
        <f t="shared" si="14"/>
        <v>0</v>
      </c>
      <c r="S32" s="5">
        <f t="shared" si="14"/>
        <v>0</v>
      </c>
      <c r="T32" s="5">
        <f t="shared" si="14"/>
        <v>0</v>
      </c>
      <c r="U32" s="5">
        <f t="shared" si="14"/>
        <v>0</v>
      </c>
    </row>
    <row r="33" spans="1:21" ht="18" customHeight="1">
      <c r="A33" s="5" t="s">
        <v>169</v>
      </c>
      <c r="B33" s="5" t="s">
        <v>155</v>
      </c>
      <c r="C33" s="5" t="s">
        <v>153</v>
      </c>
      <c r="D33" s="5" t="s">
        <v>150</v>
      </c>
      <c r="E33" s="5" t="s">
        <v>235</v>
      </c>
      <c r="F33" s="5">
        <f t="shared" si="2"/>
        <v>594105</v>
      </c>
      <c r="G33" s="11">
        <f>464105+130000</f>
        <v>594105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/>
    </row>
    <row r="34" spans="1:21" ht="18" customHeight="1">
      <c r="A34" s="5" t="s">
        <v>109</v>
      </c>
      <c r="B34" s="5"/>
      <c r="C34" s="5"/>
      <c r="D34" s="5"/>
      <c r="E34" s="5"/>
      <c r="F34" s="5">
        <f t="shared" si="2"/>
        <v>0</v>
      </c>
      <c r="G34" s="5">
        <f aca="true" t="shared" si="15" ref="G34:U34">SUM(G35)</f>
        <v>0</v>
      </c>
      <c r="H34" s="5">
        <f t="shared" si="15"/>
        <v>0</v>
      </c>
      <c r="I34" s="5">
        <f t="shared" si="15"/>
        <v>0</v>
      </c>
      <c r="J34" s="5">
        <f t="shared" si="15"/>
        <v>0</v>
      </c>
      <c r="K34" s="5">
        <f t="shared" si="15"/>
        <v>0</v>
      </c>
      <c r="L34" s="5">
        <f t="shared" si="15"/>
        <v>0</v>
      </c>
      <c r="M34" s="5">
        <f t="shared" si="15"/>
        <v>0</v>
      </c>
      <c r="N34" s="5">
        <f t="shared" si="15"/>
        <v>0</v>
      </c>
      <c r="O34" s="5">
        <f t="shared" si="15"/>
        <v>0</v>
      </c>
      <c r="P34" s="5">
        <f t="shared" si="15"/>
        <v>0</v>
      </c>
      <c r="Q34" s="5">
        <f t="shared" si="15"/>
        <v>0</v>
      </c>
      <c r="R34" s="5">
        <f t="shared" si="15"/>
        <v>0</v>
      </c>
      <c r="S34" s="5">
        <f t="shared" si="15"/>
        <v>0</v>
      </c>
      <c r="T34" s="5">
        <f t="shared" si="15"/>
        <v>0</v>
      </c>
      <c r="U34" s="5">
        <f t="shared" si="15"/>
        <v>0</v>
      </c>
    </row>
    <row r="35" spans="1:21" ht="18" customHeight="1">
      <c r="A35" s="5" t="s">
        <v>170</v>
      </c>
      <c r="B35" s="5" t="s">
        <v>155</v>
      </c>
      <c r="C35" s="5" t="s">
        <v>153</v>
      </c>
      <c r="D35" s="5" t="s">
        <v>150</v>
      </c>
      <c r="E35" s="5"/>
      <c r="F35" s="5">
        <f t="shared" si="2"/>
        <v>0</v>
      </c>
      <c r="G35" s="11"/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/>
    </row>
    <row r="36" spans="1:21" ht="18" customHeight="1">
      <c r="A36" s="5" t="s">
        <v>110</v>
      </c>
      <c r="B36" s="5"/>
      <c r="C36" s="5"/>
      <c r="D36" s="5"/>
      <c r="E36" s="5"/>
      <c r="F36" s="5">
        <f t="shared" si="2"/>
        <v>0</v>
      </c>
      <c r="G36" s="5">
        <f aca="true" t="shared" si="16" ref="G36:U36">SUM(G37)</f>
        <v>0</v>
      </c>
      <c r="H36" s="5">
        <f t="shared" si="16"/>
        <v>0</v>
      </c>
      <c r="I36" s="5">
        <f t="shared" si="16"/>
        <v>0</v>
      </c>
      <c r="J36" s="5">
        <f t="shared" si="16"/>
        <v>0</v>
      </c>
      <c r="K36" s="5">
        <f t="shared" si="16"/>
        <v>0</v>
      </c>
      <c r="L36" s="5">
        <f t="shared" si="16"/>
        <v>0</v>
      </c>
      <c r="M36" s="5">
        <f t="shared" si="16"/>
        <v>0</v>
      </c>
      <c r="N36" s="5">
        <f t="shared" si="16"/>
        <v>0</v>
      </c>
      <c r="O36" s="5">
        <f t="shared" si="16"/>
        <v>0</v>
      </c>
      <c r="P36" s="5">
        <f t="shared" si="16"/>
        <v>0</v>
      </c>
      <c r="Q36" s="5">
        <f t="shared" si="16"/>
        <v>0</v>
      </c>
      <c r="R36" s="5">
        <f t="shared" si="16"/>
        <v>0</v>
      </c>
      <c r="S36" s="5">
        <f t="shared" si="16"/>
        <v>0</v>
      </c>
      <c r="T36" s="5">
        <f t="shared" si="16"/>
        <v>0</v>
      </c>
      <c r="U36" s="5">
        <f t="shared" si="16"/>
        <v>0</v>
      </c>
    </row>
    <row r="37" spans="1:21" ht="18" customHeight="1">
      <c r="A37" s="5" t="s">
        <v>171</v>
      </c>
      <c r="B37" s="5" t="s">
        <v>155</v>
      </c>
      <c r="C37" s="5" t="s">
        <v>153</v>
      </c>
      <c r="D37" s="5" t="s">
        <v>150</v>
      </c>
      <c r="E37" s="5"/>
      <c r="F37" s="5">
        <f t="shared" si="2"/>
        <v>0</v>
      </c>
      <c r="G37" s="11"/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/>
    </row>
    <row r="38" spans="1:21" ht="18" customHeight="1">
      <c r="A38" s="5" t="s">
        <v>111</v>
      </c>
      <c r="B38" s="5"/>
      <c r="C38" s="5"/>
      <c r="D38" s="5"/>
      <c r="E38" s="5"/>
      <c r="F38" s="5">
        <f t="shared" si="2"/>
        <v>0</v>
      </c>
      <c r="G38" s="5">
        <f aca="true" t="shared" si="17" ref="G38:U38">SUM(G39)</f>
        <v>0</v>
      </c>
      <c r="H38" s="5">
        <f t="shared" si="17"/>
        <v>0</v>
      </c>
      <c r="I38" s="5">
        <f t="shared" si="17"/>
        <v>0</v>
      </c>
      <c r="J38" s="5">
        <f t="shared" si="17"/>
        <v>0</v>
      </c>
      <c r="K38" s="5">
        <f t="shared" si="17"/>
        <v>0</v>
      </c>
      <c r="L38" s="5">
        <f t="shared" si="17"/>
        <v>0</v>
      </c>
      <c r="M38" s="5">
        <f t="shared" si="17"/>
        <v>0</v>
      </c>
      <c r="N38" s="5">
        <f t="shared" si="17"/>
        <v>0</v>
      </c>
      <c r="O38" s="5">
        <f t="shared" si="17"/>
        <v>0</v>
      </c>
      <c r="P38" s="5">
        <f t="shared" si="17"/>
        <v>0</v>
      </c>
      <c r="Q38" s="5">
        <f t="shared" si="17"/>
        <v>0</v>
      </c>
      <c r="R38" s="5">
        <f t="shared" si="17"/>
        <v>0</v>
      </c>
      <c r="S38" s="5">
        <f t="shared" si="17"/>
        <v>0</v>
      </c>
      <c r="T38" s="5">
        <f t="shared" si="17"/>
        <v>0</v>
      </c>
      <c r="U38" s="5">
        <f t="shared" si="17"/>
        <v>0</v>
      </c>
    </row>
    <row r="39" spans="1:21" ht="18" customHeight="1">
      <c r="A39" s="5" t="s">
        <v>172</v>
      </c>
      <c r="B39" s="5" t="s">
        <v>155</v>
      </c>
      <c r="C39" s="5" t="s">
        <v>153</v>
      </c>
      <c r="D39" s="5" t="s">
        <v>150</v>
      </c>
      <c r="E39" s="5"/>
      <c r="F39" s="5">
        <f t="shared" si="2"/>
        <v>0</v>
      </c>
      <c r="G39" s="11"/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/>
    </row>
    <row r="40" spans="1:21" ht="18" customHeight="1">
      <c r="A40" s="5" t="s">
        <v>112</v>
      </c>
      <c r="B40" s="5"/>
      <c r="C40" s="5"/>
      <c r="D40" s="5"/>
      <c r="E40" s="5"/>
      <c r="F40" s="5">
        <f t="shared" si="2"/>
        <v>0</v>
      </c>
      <c r="G40" s="5">
        <f aca="true" t="shared" si="18" ref="G40:U40">SUM(G41)</f>
        <v>0</v>
      </c>
      <c r="H40" s="5">
        <f t="shared" si="18"/>
        <v>0</v>
      </c>
      <c r="I40" s="5">
        <f t="shared" si="18"/>
        <v>0</v>
      </c>
      <c r="J40" s="5">
        <f t="shared" si="18"/>
        <v>0</v>
      </c>
      <c r="K40" s="5">
        <f t="shared" si="18"/>
        <v>0</v>
      </c>
      <c r="L40" s="5">
        <f t="shared" si="18"/>
        <v>0</v>
      </c>
      <c r="M40" s="5">
        <f t="shared" si="18"/>
        <v>0</v>
      </c>
      <c r="N40" s="5">
        <f t="shared" si="18"/>
        <v>0</v>
      </c>
      <c r="O40" s="5">
        <f t="shared" si="18"/>
        <v>0</v>
      </c>
      <c r="P40" s="5">
        <f t="shared" si="18"/>
        <v>0</v>
      </c>
      <c r="Q40" s="5">
        <f t="shared" si="18"/>
        <v>0</v>
      </c>
      <c r="R40" s="5">
        <f t="shared" si="18"/>
        <v>0</v>
      </c>
      <c r="S40" s="5">
        <f t="shared" si="18"/>
        <v>0</v>
      </c>
      <c r="T40" s="5">
        <f t="shared" si="18"/>
        <v>0</v>
      </c>
      <c r="U40" s="5">
        <f t="shared" si="18"/>
        <v>0</v>
      </c>
    </row>
    <row r="41" spans="1:21" ht="18" customHeight="1">
      <c r="A41" s="5" t="s">
        <v>173</v>
      </c>
      <c r="B41" s="5" t="s">
        <v>155</v>
      </c>
      <c r="C41" s="5" t="s">
        <v>153</v>
      </c>
      <c r="D41" s="5" t="s">
        <v>150</v>
      </c>
      <c r="E41" s="5"/>
      <c r="F41" s="5">
        <f t="shared" si="2"/>
        <v>0</v>
      </c>
      <c r="G41" s="11"/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1"/>
    </row>
    <row r="42" spans="1:21" ht="18" customHeight="1">
      <c r="A42" s="5" t="s">
        <v>113</v>
      </c>
      <c r="B42" s="5"/>
      <c r="C42" s="5"/>
      <c r="D42" s="5"/>
      <c r="E42" s="5"/>
      <c r="F42" s="5">
        <f t="shared" si="2"/>
        <v>0</v>
      </c>
      <c r="G42" s="5">
        <f aca="true" t="shared" si="19" ref="G42:U42">SUM(G43)</f>
        <v>0</v>
      </c>
      <c r="H42" s="5">
        <f t="shared" si="19"/>
        <v>0</v>
      </c>
      <c r="I42" s="5">
        <f t="shared" si="19"/>
        <v>0</v>
      </c>
      <c r="J42" s="5">
        <f t="shared" si="19"/>
        <v>0</v>
      </c>
      <c r="K42" s="5">
        <f t="shared" si="19"/>
        <v>0</v>
      </c>
      <c r="L42" s="5">
        <f t="shared" si="19"/>
        <v>0</v>
      </c>
      <c r="M42" s="5">
        <f t="shared" si="19"/>
        <v>0</v>
      </c>
      <c r="N42" s="5">
        <f t="shared" si="19"/>
        <v>0</v>
      </c>
      <c r="O42" s="5">
        <f t="shared" si="19"/>
        <v>0</v>
      </c>
      <c r="P42" s="5">
        <f t="shared" si="19"/>
        <v>0</v>
      </c>
      <c r="Q42" s="5">
        <f t="shared" si="19"/>
        <v>0</v>
      </c>
      <c r="R42" s="5">
        <f t="shared" si="19"/>
        <v>0</v>
      </c>
      <c r="S42" s="5">
        <f t="shared" si="19"/>
        <v>0</v>
      </c>
      <c r="T42" s="5">
        <f t="shared" si="19"/>
        <v>0</v>
      </c>
      <c r="U42" s="5">
        <f t="shared" si="19"/>
        <v>0</v>
      </c>
    </row>
    <row r="43" spans="1:21" ht="18" customHeight="1">
      <c r="A43" s="5" t="s">
        <v>174</v>
      </c>
      <c r="B43" s="5" t="s">
        <v>155</v>
      </c>
      <c r="C43" s="5" t="s">
        <v>153</v>
      </c>
      <c r="D43" s="5" t="s">
        <v>150</v>
      </c>
      <c r="E43" s="5"/>
      <c r="F43" s="5">
        <f t="shared" si="2"/>
        <v>0</v>
      </c>
      <c r="G43" s="11"/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/>
    </row>
    <row r="44" spans="1:21" ht="18" customHeight="1">
      <c r="A44" s="5" t="s">
        <v>114</v>
      </c>
      <c r="B44" s="5"/>
      <c r="C44" s="5"/>
      <c r="D44" s="5"/>
      <c r="E44" s="5"/>
      <c r="F44" s="5">
        <f t="shared" si="2"/>
        <v>0</v>
      </c>
      <c r="G44" s="5">
        <f aca="true" t="shared" si="20" ref="G44:U44">SUM(G45)</f>
        <v>0</v>
      </c>
      <c r="H44" s="5">
        <f t="shared" si="20"/>
        <v>0</v>
      </c>
      <c r="I44" s="5">
        <f t="shared" si="20"/>
        <v>0</v>
      </c>
      <c r="J44" s="5">
        <f t="shared" si="20"/>
        <v>0</v>
      </c>
      <c r="K44" s="5">
        <f t="shared" si="20"/>
        <v>0</v>
      </c>
      <c r="L44" s="5">
        <f t="shared" si="20"/>
        <v>0</v>
      </c>
      <c r="M44" s="5">
        <f t="shared" si="20"/>
        <v>0</v>
      </c>
      <c r="N44" s="5">
        <f t="shared" si="20"/>
        <v>0</v>
      </c>
      <c r="O44" s="5">
        <f t="shared" si="20"/>
        <v>0</v>
      </c>
      <c r="P44" s="5">
        <f t="shared" si="20"/>
        <v>0</v>
      </c>
      <c r="Q44" s="5">
        <f t="shared" si="20"/>
        <v>0</v>
      </c>
      <c r="R44" s="5">
        <f t="shared" si="20"/>
        <v>0</v>
      </c>
      <c r="S44" s="5">
        <f t="shared" si="20"/>
        <v>0</v>
      </c>
      <c r="T44" s="5">
        <f t="shared" si="20"/>
        <v>0</v>
      </c>
      <c r="U44" s="5">
        <f t="shared" si="20"/>
        <v>0</v>
      </c>
    </row>
    <row r="45" spans="1:21" ht="18" customHeight="1">
      <c r="A45" s="5" t="s">
        <v>175</v>
      </c>
      <c r="B45" s="5" t="s">
        <v>155</v>
      </c>
      <c r="C45" s="5" t="s">
        <v>153</v>
      </c>
      <c r="D45" s="5" t="s">
        <v>150</v>
      </c>
      <c r="E45" s="5"/>
      <c r="F45" s="5">
        <f t="shared" si="2"/>
        <v>0</v>
      </c>
      <c r="G45" s="11"/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1"/>
    </row>
    <row r="46" spans="1:21" ht="18" customHeight="1">
      <c r="A46" s="5" t="s">
        <v>115</v>
      </c>
      <c r="B46" s="5"/>
      <c r="C46" s="5"/>
      <c r="D46" s="5"/>
      <c r="E46" s="5"/>
      <c r="F46" s="5">
        <f t="shared" si="2"/>
        <v>0</v>
      </c>
      <c r="G46" s="5">
        <f aca="true" t="shared" si="21" ref="G46:U46">SUM(G47)</f>
        <v>0</v>
      </c>
      <c r="H46" s="5">
        <f t="shared" si="21"/>
        <v>0</v>
      </c>
      <c r="I46" s="5">
        <f t="shared" si="21"/>
        <v>0</v>
      </c>
      <c r="J46" s="5">
        <f t="shared" si="21"/>
        <v>0</v>
      </c>
      <c r="K46" s="5">
        <f t="shared" si="21"/>
        <v>0</v>
      </c>
      <c r="L46" s="5">
        <f t="shared" si="21"/>
        <v>0</v>
      </c>
      <c r="M46" s="5">
        <f t="shared" si="21"/>
        <v>0</v>
      </c>
      <c r="N46" s="5">
        <f t="shared" si="21"/>
        <v>0</v>
      </c>
      <c r="O46" s="5">
        <f t="shared" si="21"/>
        <v>0</v>
      </c>
      <c r="P46" s="5">
        <f t="shared" si="21"/>
        <v>0</v>
      </c>
      <c r="Q46" s="5">
        <f t="shared" si="21"/>
        <v>0</v>
      </c>
      <c r="R46" s="5">
        <f t="shared" si="21"/>
        <v>0</v>
      </c>
      <c r="S46" s="5">
        <f t="shared" si="21"/>
        <v>0</v>
      </c>
      <c r="T46" s="5">
        <f t="shared" si="21"/>
        <v>0</v>
      </c>
      <c r="U46" s="5">
        <f t="shared" si="21"/>
        <v>0</v>
      </c>
    </row>
    <row r="47" spans="1:21" ht="18" customHeight="1">
      <c r="A47" s="5" t="s">
        <v>176</v>
      </c>
      <c r="B47" s="5" t="s">
        <v>155</v>
      </c>
      <c r="C47" s="5" t="s">
        <v>153</v>
      </c>
      <c r="D47" s="5" t="s">
        <v>150</v>
      </c>
      <c r="E47" s="5"/>
      <c r="F47" s="5">
        <f t="shared" si="2"/>
        <v>0</v>
      </c>
      <c r="G47" s="11"/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/>
    </row>
    <row r="48" spans="1:21" ht="18" customHeight="1">
      <c r="A48" s="5" t="s">
        <v>116</v>
      </c>
      <c r="B48" s="5"/>
      <c r="C48" s="5"/>
      <c r="D48" s="5"/>
      <c r="E48" s="5"/>
      <c r="F48" s="5">
        <f t="shared" si="2"/>
        <v>0</v>
      </c>
      <c r="G48" s="5">
        <f aca="true" t="shared" si="22" ref="G48:U48">SUM(G49)</f>
        <v>0</v>
      </c>
      <c r="H48" s="5">
        <f t="shared" si="22"/>
        <v>0</v>
      </c>
      <c r="I48" s="5">
        <f t="shared" si="22"/>
        <v>0</v>
      </c>
      <c r="J48" s="5">
        <f t="shared" si="22"/>
        <v>0</v>
      </c>
      <c r="K48" s="5">
        <f t="shared" si="22"/>
        <v>0</v>
      </c>
      <c r="L48" s="5">
        <f t="shared" si="22"/>
        <v>0</v>
      </c>
      <c r="M48" s="5">
        <f t="shared" si="22"/>
        <v>0</v>
      </c>
      <c r="N48" s="5">
        <f t="shared" si="22"/>
        <v>0</v>
      </c>
      <c r="O48" s="5">
        <f t="shared" si="22"/>
        <v>0</v>
      </c>
      <c r="P48" s="5">
        <f t="shared" si="22"/>
        <v>0</v>
      </c>
      <c r="Q48" s="5">
        <f t="shared" si="22"/>
        <v>0</v>
      </c>
      <c r="R48" s="5">
        <f t="shared" si="22"/>
        <v>0</v>
      </c>
      <c r="S48" s="5">
        <f t="shared" si="22"/>
        <v>0</v>
      </c>
      <c r="T48" s="5">
        <f t="shared" si="22"/>
        <v>0</v>
      </c>
      <c r="U48" s="5">
        <f t="shared" si="22"/>
        <v>0</v>
      </c>
    </row>
    <row r="49" spans="1:21" ht="18" customHeight="1">
      <c r="A49" s="5" t="s">
        <v>177</v>
      </c>
      <c r="B49" s="5" t="s">
        <v>155</v>
      </c>
      <c r="C49" s="5" t="s">
        <v>153</v>
      </c>
      <c r="D49" s="5" t="s">
        <v>150</v>
      </c>
      <c r="E49" s="5"/>
      <c r="F49" s="5">
        <f t="shared" si="2"/>
        <v>0</v>
      </c>
      <c r="G49" s="11"/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  <c r="U49" s="11"/>
    </row>
    <row r="50" spans="1:21" ht="18" customHeight="1">
      <c r="A50" s="5" t="s">
        <v>117</v>
      </c>
      <c r="B50" s="5"/>
      <c r="C50" s="5"/>
      <c r="D50" s="5"/>
      <c r="E50" s="5"/>
      <c r="F50" s="5">
        <f t="shared" si="2"/>
        <v>0</v>
      </c>
      <c r="G50" s="5">
        <f aca="true" t="shared" si="23" ref="G50:U50">SUM(G51)</f>
        <v>0</v>
      </c>
      <c r="H50" s="5">
        <f t="shared" si="23"/>
        <v>0</v>
      </c>
      <c r="I50" s="5">
        <f t="shared" si="23"/>
        <v>0</v>
      </c>
      <c r="J50" s="5">
        <f t="shared" si="23"/>
        <v>0</v>
      </c>
      <c r="K50" s="5">
        <f t="shared" si="23"/>
        <v>0</v>
      </c>
      <c r="L50" s="5">
        <f t="shared" si="23"/>
        <v>0</v>
      </c>
      <c r="M50" s="5">
        <f t="shared" si="23"/>
        <v>0</v>
      </c>
      <c r="N50" s="5">
        <f t="shared" si="23"/>
        <v>0</v>
      </c>
      <c r="O50" s="5">
        <f t="shared" si="23"/>
        <v>0</v>
      </c>
      <c r="P50" s="5">
        <f t="shared" si="23"/>
        <v>0</v>
      </c>
      <c r="Q50" s="5">
        <f t="shared" si="23"/>
        <v>0</v>
      </c>
      <c r="R50" s="5">
        <f t="shared" si="23"/>
        <v>0</v>
      </c>
      <c r="S50" s="5">
        <f t="shared" si="23"/>
        <v>0</v>
      </c>
      <c r="T50" s="5">
        <f t="shared" si="23"/>
        <v>0</v>
      </c>
      <c r="U50" s="5">
        <f t="shared" si="23"/>
        <v>0</v>
      </c>
    </row>
    <row r="51" spans="1:21" ht="18" customHeight="1">
      <c r="A51" s="5" t="s">
        <v>178</v>
      </c>
      <c r="B51" s="5" t="s">
        <v>155</v>
      </c>
      <c r="C51" s="5" t="s">
        <v>153</v>
      </c>
      <c r="D51" s="5" t="s">
        <v>150</v>
      </c>
      <c r="E51" s="5"/>
      <c r="F51" s="5">
        <f t="shared" si="2"/>
        <v>0</v>
      </c>
      <c r="G51" s="11"/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/>
    </row>
    <row r="52" spans="1:21" ht="18" customHeight="1">
      <c r="A52" s="5" t="s">
        <v>118</v>
      </c>
      <c r="B52" s="5"/>
      <c r="C52" s="5"/>
      <c r="D52" s="5"/>
      <c r="E52" s="5"/>
      <c r="F52" s="5">
        <f t="shared" si="2"/>
        <v>0</v>
      </c>
      <c r="G52" s="5">
        <f aca="true" t="shared" si="24" ref="G52:U52">SUM(G53)</f>
        <v>0</v>
      </c>
      <c r="H52" s="5">
        <f t="shared" si="24"/>
        <v>0</v>
      </c>
      <c r="I52" s="5">
        <f t="shared" si="24"/>
        <v>0</v>
      </c>
      <c r="J52" s="5">
        <f t="shared" si="24"/>
        <v>0</v>
      </c>
      <c r="K52" s="5">
        <f t="shared" si="24"/>
        <v>0</v>
      </c>
      <c r="L52" s="5">
        <f t="shared" si="24"/>
        <v>0</v>
      </c>
      <c r="M52" s="5">
        <f t="shared" si="24"/>
        <v>0</v>
      </c>
      <c r="N52" s="5">
        <f t="shared" si="24"/>
        <v>0</v>
      </c>
      <c r="O52" s="5">
        <f t="shared" si="24"/>
        <v>0</v>
      </c>
      <c r="P52" s="5">
        <f t="shared" si="24"/>
        <v>0</v>
      </c>
      <c r="Q52" s="5">
        <f t="shared" si="24"/>
        <v>0</v>
      </c>
      <c r="R52" s="5">
        <f t="shared" si="24"/>
        <v>0</v>
      </c>
      <c r="S52" s="5">
        <f t="shared" si="24"/>
        <v>0</v>
      </c>
      <c r="T52" s="5">
        <f t="shared" si="24"/>
        <v>0</v>
      </c>
      <c r="U52" s="5">
        <f t="shared" si="24"/>
        <v>0</v>
      </c>
    </row>
    <row r="53" spans="1:21" ht="18" customHeight="1">
      <c r="A53" s="5" t="s">
        <v>179</v>
      </c>
      <c r="B53" s="5" t="s">
        <v>155</v>
      </c>
      <c r="C53" s="5" t="s">
        <v>153</v>
      </c>
      <c r="D53" s="5" t="s">
        <v>150</v>
      </c>
      <c r="E53" s="5"/>
      <c r="F53" s="5">
        <f t="shared" si="2"/>
        <v>0</v>
      </c>
      <c r="G53" s="11"/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>
        <v>0</v>
      </c>
      <c r="T53" s="11">
        <v>0</v>
      </c>
      <c r="U53" s="11"/>
    </row>
    <row r="54" spans="1:21" ht="18" customHeight="1">
      <c r="A54" s="5" t="s">
        <v>119</v>
      </c>
      <c r="B54" s="5"/>
      <c r="C54" s="5"/>
      <c r="D54" s="5"/>
      <c r="E54" s="5"/>
      <c r="F54" s="5">
        <f t="shared" si="2"/>
        <v>0</v>
      </c>
      <c r="G54" s="5">
        <f aca="true" t="shared" si="25" ref="G54:U54">SUM(G55)</f>
        <v>0</v>
      </c>
      <c r="H54" s="5">
        <f t="shared" si="25"/>
        <v>0</v>
      </c>
      <c r="I54" s="5">
        <f t="shared" si="25"/>
        <v>0</v>
      </c>
      <c r="J54" s="5">
        <f t="shared" si="25"/>
        <v>0</v>
      </c>
      <c r="K54" s="5">
        <f t="shared" si="25"/>
        <v>0</v>
      </c>
      <c r="L54" s="5">
        <f t="shared" si="25"/>
        <v>0</v>
      </c>
      <c r="M54" s="5">
        <f t="shared" si="25"/>
        <v>0</v>
      </c>
      <c r="N54" s="5">
        <f t="shared" si="25"/>
        <v>0</v>
      </c>
      <c r="O54" s="5">
        <f t="shared" si="25"/>
        <v>0</v>
      </c>
      <c r="P54" s="5">
        <f t="shared" si="25"/>
        <v>0</v>
      </c>
      <c r="Q54" s="5">
        <f t="shared" si="25"/>
        <v>0</v>
      </c>
      <c r="R54" s="5">
        <f t="shared" si="25"/>
        <v>0</v>
      </c>
      <c r="S54" s="5">
        <f t="shared" si="25"/>
        <v>0</v>
      </c>
      <c r="T54" s="5">
        <f t="shared" si="25"/>
        <v>0</v>
      </c>
      <c r="U54" s="5">
        <f t="shared" si="25"/>
        <v>0</v>
      </c>
    </row>
    <row r="55" spans="1:21" ht="18" customHeight="1">
      <c r="A55" s="5" t="s">
        <v>180</v>
      </c>
      <c r="B55" s="5" t="s">
        <v>155</v>
      </c>
      <c r="C55" s="5" t="s">
        <v>153</v>
      </c>
      <c r="D55" s="5" t="s">
        <v>150</v>
      </c>
      <c r="E55" s="5"/>
      <c r="F55" s="5">
        <f t="shared" si="2"/>
        <v>0</v>
      </c>
      <c r="G55" s="11"/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/>
    </row>
    <row r="56" spans="1:21" ht="18" customHeight="1">
      <c r="A56" s="5" t="s">
        <v>120</v>
      </c>
      <c r="B56" s="5"/>
      <c r="C56" s="5"/>
      <c r="D56" s="5"/>
      <c r="E56" s="5"/>
      <c r="F56" s="5">
        <f t="shared" si="2"/>
        <v>0</v>
      </c>
      <c r="G56" s="5">
        <f aca="true" t="shared" si="26" ref="G56:U56">SUM(G57)</f>
        <v>0</v>
      </c>
      <c r="H56" s="5">
        <f t="shared" si="26"/>
        <v>0</v>
      </c>
      <c r="I56" s="5">
        <f t="shared" si="26"/>
        <v>0</v>
      </c>
      <c r="J56" s="5">
        <f t="shared" si="26"/>
        <v>0</v>
      </c>
      <c r="K56" s="5">
        <f t="shared" si="26"/>
        <v>0</v>
      </c>
      <c r="L56" s="5">
        <f t="shared" si="26"/>
        <v>0</v>
      </c>
      <c r="M56" s="5">
        <f t="shared" si="26"/>
        <v>0</v>
      </c>
      <c r="N56" s="5">
        <f t="shared" si="26"/>
        <v>0</v>
      </c>
      <c r="O56" s="5">
        <f t="shared" si="26"/>
        <v>0</v>
      </c>
      <c r="P56" s="5">
        <f t="shared" si="26"/>
        <v>0</v>
      </c>
      <c r="Q56" s="5">
        <f t="shared" si="26"/>
        <v>0</v>
      </c>
      <c r="R56" s="5">
        <f t="shared" si="26"/>
        <v>0</v>
      </c>
      <c r="S56" s="5">
        <f t="shared" si="26"/>
        <v>0</v>
      </c>
      <c r="T56" s="5">
        <f t="shared" si="26"/>
        <v>0</v>
      </c>
      <c r="U56" s="5">
        <f t="shared" si="26"/>
        <v>0</v>
      </c>
    </row>
    <row r="57" spans="1:21" ht="18" customHeight="1">
      <c r="A57" s="5" t="s">
        <v>181</v>
      </c>
      <c r="B57" s="5" t="s">
        <v>155</v>
      </c>
      <c r="C57" s="5" t="s">
        <v>153</v>
      </c>
      <c r="D57" s="5" t="s">
        <v>150</v>
      </c>
      <c r="E57" s="5"/>
      <c r="F57" s="5">
        <f t="shared" si="2"/>
        <v>0</v>
      </c>
      <c r="G57" s="11"/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11">
        <v>0</v>
      </c>
      <c r="U57" s="11"/>
    </row>
    <row r="58" spans="1:21" ht="18" customHeight="1">
      <c r="A58" s="5" t="s">
        <v>121</v>
      </c>
      <c r="B58" s="5"/>
      <c r="C58" s="5"/>
      <c r="D58" s="5"/>
      <c r="E58" s="5"/>
      <c r="F58" s="5">
        <f t="shared" si="2"/>
        <v>0</v>
      </c>
      <c r="G58" s="5">
        <f aca="true" t="shared" si="27" ref="G58:U58">SUM(G59)</f>
        <v>0</v>
      </c>
      <c r="H58" s="5">
        <f t="shared" si="27"/>
        <v>0</v>
      </c>
      <c r="I58" s="5">
        <f t="shared" si="27"/>
        <v>0</v>
      </c>
      <c r="J58" s="5">
        <f t="shared" si="27"/>
        <v>0</v>
      </c>
      <c r="K58" s="5">
        <f t="shared" si="27"/>
        <v>0</v>
      </c>
      <c r="L58" s="5">
        <f t="shared" si="27"/>
        <v>0</v>
      </c>
      <c r="M58" s="5">
        <f t="shared" si="27"/>
        <v>0</v>
      </c>
      <c r="N58" s="5">
        <f t="shared" si="27"/>
        <v>0</v>
      </c>
      <c r="O58" s="5">
        <f t="shared" si="27"/>
        <v>0</v>
      </c>
      <c r="P58" s="5">
        <f t="shared" si="27"/>
        <v>0</v>
      </c>
      <c r="Q58" s="5">
        <f t="shared" si="27"/>
        <v>0</v>
      </c>
      <c r="R58" s="5">
        <f t="shared" si="27"/>
        <v>0</v>
      </c>
      <c r="S58" s="5">
        <f t="shared" si="27"/>
        <v>0</v>
      </c>
      <c r="T58" s="5">
        <f t="shared" si="27"/>
        <v>0</v>
      </c>
      <c r="U58" s="5">
        <f t="shared" si="27"/>
        <v>0</v>
      </c>
    </row>
    <row r="59" spans="1:21" ht="18" customHeight="1">
      <c r="A59" s="5" t="s">
        <v>182</v>
      </c>
      <c r="B59" s="5" t="s">
        <v>155</v>
      </c>
      <c r="C59" s="5" t="s">
        <v>153</v>
      </c>
      <c r="D59" s="5" t="s">
        <v>150</v>
      </c>
      <c r="E59" s="5"/>
      <c r="F59" s="5">
        <f t="shared" si="2"/>
        <v>0</v>
      </c>
      <c r="G59" s="11"/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  <c r="T59" s="11">
        <v>0</v>
      </c>
      <c r="U59" s="11"/>
    </row>
    <row r="60" spans="1:21" ht="18" customHeight="1">
      <c r="A60" s="5" t="s">
        <v>122</v>
      </c>
      <c r="B60" s="5"/>
      <c r="C60" s="5"/>
      <c r="D60" s="5"/>
      <c r="E60" s="5"/>
      <c r="F60" s="5">
        <f t="shared" si="2"/>
        <v>0</v>
      </c>
      <c r="G60" s="5">
        <f aca="true" t="shared" si="28" ref="G60:U60">SUM(G61)</f>
        <v>0</v>
      </c>
      <c r="H60" s="5">
        <f t="shared" si="28"/>
        <v>0</v>
      </c>
      <c r="I60" s="5">
        <f t="shared" si="28"/>
        <v>0</v>
      </c>
      <c r="J60" s="5">
        <f t="shared" si="28"/>
        <v>0</v>
      </c>
      <c r="K60" s="5">
        <f t="shared" si="28"/>
        <v>0</v>
      </c>
      <c r="L60" s="5">
        <f t="shared" si="28"/>
        <v>0</v>
      </c>
      <c r="M60" s="5">
        <f t="shared" si="28"/>
        <v>0</v>
      </c>
      <c r="N60" s="5">
        <f t="shared" si="28"/>
        <v>0</v>
      </c>
      <c r="O60" s="5">
        <f t="shared" si="28"/>
        <v>0</v>
      </c>
      <c r="P60" s="5">
        <f t="shared" si="28"/>
        <v>0</v>
      </c>
      <c r="Q60" s="5">
        <f t="shared" si="28"/>
        <v>0</v>
      </c>
      <c r="R60" s="5">
        <f t="shared" si="28"/>
        <v>0</v>
      </c>
      <c r="S60" s="5">
        <f t="shared" si="28"/>
        <v>0</v>
      </c>
      <c r="T60" s="5">
        <f t="shared" si="28"/>
        <v>0</v>
      </c>
      <c r="U60" s="5">
        <f t="shared" si="28"/>
        <v>0</v>
      </c>
    </row>
    <row r="61" spans="1:21" ht="18" customHeight="1">
      <c r="A61" s="5" t="s">
        <v>183</v>
      </c>
      <c r="B61" s="5" t="s">
        <v>155</v>
      </c>
      <c r="C61" s="5" t="s">
        <v>153</v>
      </c>
      <c r="D61" s="5" t="s">
        <v>150</v>
      </c>
      <c r="E61" s="5"/>
      <c r="F61" s="5">
        <f t="shared" si="2"/>
        <v>0</v>
      </c>
      <c r="G61" s="11"/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1">
        <v>0</v>
      </c>
      <c r="T61" s="11">
        <v>0</v>
      </c>
      <c r="U61" s="11"/>
    </row>
    <row r="62" spans="1:21" ht="18" customHeight="1">
      <c r="A62" s="5" t="s">
        <v>123</v>
      </c>
      <c r="B62" s="5"/>
      <c r="C62" s="5"/>
      <c r="D62" s="5"/>
      <c r="E62" s="5"/>
      <c r="F62" s="5">
        <f t="shared" si="2"/>
        <v>0</v>
      </c>
      <c r="G62" s="5">
        <f aca="true" t="shared" si="29" ref="G62:U62">SUM(G63)</f>
        <v>0</v>
      </c>
      <c r="H62" s="5">
        <f t="shared" si="29"/>
        <v>0</v>
      </c>
      <c r="I62" s="5">
        <f t="shared" si="29"/>
        <v>0</v>
      </c>
      <c r="J62" s="5">
        <f t="shared" si="29"/>
        <v>0</v>
      </c>
      <c r="K62" s="5">
        <f t="shared" si="29"/>
        <v>0</v>
      </c>
      <c r="L62" s="5">
        <f t="shared" si="29"/>
        <v>0</v>
      </c>
      <c r="M62" s="5">
        <f t="shared" si="29"/>
        <v>0</v>
      </c>
      <c r="N62" s="5">
        <f t="shared" si="29"/>
        <v>0</v>
      </c>
      <c r="O62" s="5">
        <f t="shared" si="29"/>
        <v>0</v>
      </c>
      <c r="P62" s="5">
        <f t="shared" si="29"/>
        <v>0</v>
      </c>
      <c r="Q62" s="5">
        <f t="shared" si="29"/>
        <v>0</v>
      </c>
      <c r="R62" s="5">
        <f t="shared" si="29"/>
        <v>0</v>
      </c>
      <c r="S62" s="5">
        <f t="shared" si="29"/>
        <v>0</v>
      </c>
      <c r="T62" s="5">
        <f t="shared" si="29"/>
        <v>0</v>
      </c>
      <c r="U62" s="5">
        <f t="shared" si="29"/>
        <v>0</v>
      </c>
    </row>
    <row r="63" spans="1:21" ht="18" customHeight="1">
      <c r="A63" s="5" t="s">
        <v>184</v>
      </c>
      <c r="B63" s="5" t="s">
        <v>155</v>
      </c>
      <c r="C63" s="5" t="s">
        <v>153</v>
      </c>
      <c r="D63" s="5" t="s">
        <v>150</v>
      </c>
      <c r="E63" s="5"/>
      <c r="F63" s="5">
        <f t="shared" si="2"/>
        <v>0</v>
      </c>
      <c r="G63" s="11"/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  <c r="U63" s="11"/>
    </row>
  </sheetData>
  <sheetProtection/>
  <mergeCells count="3">
    <mergeCell ref="S1:U1"/>
    <mergeCell ref="S3:U3"/>
    <mergeCell ref="A2:U2"/>
  </mergeCells>
  <printOptions/>
  <pageMargins left="0.38" right="0.35433070866141736" top="0.38" bottom="0.23" header="0.5118110236220472" footer="0.16"/>
  <pageSetup blackAndWhite="1" horizontalDpi="600" verticalDpi="600" orientation="landscape" paperSize="8" scale="77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4"/>
  </sheetPr>
  <dimension ref="A1:S43"/>
  <sheetViews>
    <sheetView zoomScalePageLayoutView="0"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F8" sqref="F8"/>
    </sheetView>
  </sheetViews>
  <sheetFormatPr defaultColWidth="9.00390625" defaultRowHeight="14.25"/>
  <cols>
    <col min="1" max="1" width="9.125" style="0" bestFit="1" customWidth="1"/>
    <col min="2" max="2" width="5.25390625" style="0" customWidth="1"/>
    <col min="3" max="3" width="4.00390625" style="0" customWidth="1"/>
    <col min="4" max="4" width="5.00390625" style="0" customWidth="1"/>
    <col min="5" max="5" width="32.625" style="0" customWidth="1"/>
    <col min="6" max="6" width="14.25390625" style="0" bestFit="1" customWidth="1"/>
    <col min="7" max="7" width="9.125" style="0" bestFit="1" customWidth="1"/>
    <col min="8" max="8" width="9.125" style="30" bestFit="1" customWidth="1"/>
    <col min="9" max="11" width="9.125" style="0" bestFit="1" customWidth="1"/>
    <col min="12" max="12" width="9.125" style="30" bestFit="1" customWidth="1"/>
    <col min="13" max="13" width="9.125" style="0" bestFit="1" customWidth="1"/>
    <col min="14" max="14" width="11.125" style="30" customWidth="1"/>
    <col min="15" max="17" width="9.125" style="0" bestFit="1" customWidth="1"/>
    <col min="18" max="18" width="9.875" style="0" customWidth="1"/>
    <col min="20" max="20" width="14.00390625" style="0" customWidth="1"/>
    <col min="21" max="21" width="11.625" style="0" bestFit="1" customWidth="1"/>
  </cols>
  <sheetData>
    <row r="1" spans="17:19" ht="14.25">
      <c r="Q1" s="63" t="s">
        <v>236</v>
      </c>
      <c r="R1" s="63"/>
      <c r="S1" s="63"/>
    </row>
    <row r="2" spans="1:19" ht="31.5" customHeight="1">
      <c r="A2" s="61" t="s">
        <v>222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7:19" ht="14.25">
      <c r="Q3" s="64" t="s">
        <v>5</v>
      </c>
      <c r="R3" s="64"/>
      <c r="S3" s="64"/>
    </row>
    <row r="4" spans="1:19" ht="14.25">
      <c r="A4" s="5" t="s">
        <v>74</v>
      </c>
      <c r="B4" s="5" t="s">
        <v>135</v>
      </c>
      <c r="C4" s="5"/>
      <c r="D4" s="5"/>
      <c r="E4" s="5" t="s">
        <v>197</v>
      </c>
      <c r="F4" s="5" t="s">
        <v>96</v>
      </c>
      <c r="G4" s="5" t="s">
        <v>191</v>
      </c>
      <c r="H4" s="12"/>
      <c r="I4" s="5"/>
      <c r="J4" s="5"/>
      <c r="K4" s="5"/>
      <c r="L4" s="12"/>
      <c r="M4" s="5"/>
      <c r="N4" s="12"/>
      <c r="O4" s="5"/>
      <c r="P4" s="5"/>
      <c r="Q4" s="5"/>
      <c r="R4" s="5"/>
      <c r="S4" s="5"/>
    </row>
    <row r="5" spans="1:19" ht="14.25">
      <c r="A5" s="5"/>
      <c r="B5" s="5" t="s">
        <v>137</v>
      </c>
      <c r="C5" s="5" t="s">
        <v>138</v>
      </c>
      <c r="D5" s="5" t="s">
        <v>139</v>
      </c>
      <c r="E5" s="5"/>
      <c r="F5" s="5"/>
      <c r="G5" s="5" t="s">
        <v>237</v>
      </c>
      <c r="H5" s="12" t="s">
        <v>238</v>
      </c>
      <c r="I5" s="5" t="s">
        <v>239</v>
      </c>
      <c r="J5" s="5" t="s">
        <v>240</v>
      </c>
      <c r="K5" s="5" t="s">
        <v>241</v>
      </c>
      <c r="L5" s="12" t="s">
        <v>242</v>
      </c>
      <c r="M5" s="5" t="s">
        <v>243</v>
      </c>
      <c r="N5" s="12" t="s">
        <v>244</v>
      </c>
      <c r="O5" s="5" t="s">
        <v>245</v>
      </c>
      <c r="P5" s="5" t="s">
        <v>246</v>
      </c>
      <c r="Q5" s="5" t="s">
        <v>247</v>
      </c>
      <c r="R5" s="5" t="s">
        <v>248</v>
      </c>
      <c r="S5" s="5" t="s">
        <v>203</v>
      </c>
    </row>
    <row r="6" spans="1:19" ht="6.75" customHeight="1">
      <c r="A6" s="5"/>
      <c r="B6" s="5"/>
      <c r="C6" s="5"/>
      <c r="D6" s="5"/>
      <c r="E6" s="5"/>
      <c r="F6" s="5"/>
      <c r="G6" s="5"/>
      <c r="H6" s="12"/>
      <c r="I6" s="5"/>
      <c r="J6" s="5"/>
      <c r="K6" s="5"/>
      <c r="L6" s="12"/>
      <c r="M6" s="5"/>
      <c r="N6" s="12"/>
      <c r="O6" s="5"/>
      <c r="P6" s="5"/>
      <c r="Q6" s="5"/>
      <c r="R6" s="5"/>
      <c r="S6" s="5"/>
    </row>
    <row r="7" spans="1:19" ht="14.25">
      <c r="A7" s="5" t="s">
        <v>95</v>
      </c>
      <c r="B7" s="5" t="s">
        <v>95</v>
      </c>
      <c r="C7" s="5" t="s">
        <v>95</v>
      </c>
      <c r="D7" s="5" t="s">
        <v>95</v>
      </c>
      <c r="E7" s="5" t="s">
        <v>95</v>
      </c>
      <c r="F7" s="5">
        <v>1</v>
      </c>
      <c r="G7" s="5">
        <v>3</v>
      </c>
      <c r="H7" s="12">
        <v>4</v>
      </c>
      <c r="I7" s="5">
        <v>5</v>
      </c>
      <c r="J7" s="5">
        <v>6</v>
      </c>
      <c r="K7" s="5">
        <v>7</v>
      </c>
      <c r="L7" s="12">
        <v>8</v>
      </c>
      <c r="M7" s="5">
        <v>9</v>
      </c>
      <c r="N7" s="12">
        <v>10</v>
      </c>
      <c r="O7" s="5">
        <v>11</v>
      </c>
      <c r="P7" s="5">
        <v>12</v>
      </c>
      <c r="Q7" s="5">
        <v>13</v>
      </c>
      <c r="R7" s="5">
        <v>14</v>
      </c>
      <c r="S7" s="5">
        <v>15</v>
      </c>
    </row>
    <row r="8" spans="1:19" ht="18" customHeight="1">
      <c r="A8" s="5"/>
      <c r="B8" s="5"/>
      <c r="C8" s="5"/>
      <c r="D8" s="5"/>
      <c r="E8" s="5" t="s">
        <v>96</v>
      </c>
      <c r="F8" s="37">
        <f>SUM(F9)</f>
        <v>5134490</v>
      </c>
      <c r="G8" s="5">
        <f aca="true" t="shared" si="0" ref="G8:S8">SUM(G9)</f>
        <v>0</v>
      </c>
      <c r="H8" s="12">
        <f t="shared" si="0"/>
        <v>104772</v>
      </c>
      <c r="I8" s="5">
        <f t="shared" si="0"/>
        <v>0</v>
      </c>
      <c r="J8" s="5">
        <f t="shared" si="0"/>
        <v>0</v>
      </c>
      <c r="K8" s="5">
        <f t="shared" si="0"/>
        <v>0</v>
      </c>
      <c r="L8" s="12">
        <f t="shared" si="0"/>
        <v>27300</v>
      </c>
      <c r="M8" s="5">
        <f t="shared" si="0"/>
        <v>0</v>
      </c>
      <c r="N8" s="12">
        <f t="shared" si="0"/>
        <v>525709.2</v>
      </c>
      <c r="O8" s="5">
        <f t="shared" si="0"/>
        <v>0</v>
      </c>
      <c r="P8" s="5">
        <f t="shared" si="0"/>
        <v>0</v>
      </c>
      <c r="Q8" s="5">
        <f t="shared" si="0"/>
        <v>0</v>
      </c>
      <c r="R8" s="5">
        <f t="shared" si="0"/>
        <v>533620.8</v>
      </c>
      <c r="S8" s="5">
        <f t="shared" si="0"/>
        <v>3943088</v>
      </c>
    </row>
    <row r="9" spans="1:19" ht="18" customHeight="1">
      <c r="A9" s="5"/>
      <c r="B9" s="5"/>
      <c r="C9" s="5"/>
      <c r="D9" s="5"/>
      <c r="E9" s="5" t="s">
        <v>79</v>
      </c>
      <c r="F9" s="37">
        <f>F10+F17+F22+F25+F28+F30+F32+F34+F36+F38+F40+F42</f>
        <v>5134490</v>
      </c>
      <c r="G9" s="5">
        <f aca="true" t="shared" si="1" ref="G9:S9">G10+G17+G22+G25+G28+G30+G32+G34+G36+G38+G40+G42</f>
        <v>0</v>
      </c>
      <c r="H9" s="5">
        <f t="shared" si="1"/>
        <v>104772</v>
      </c>
      <c r="I9" s="5">
        <f t="shared" si="1"/>
        <v>0</v>
      </c>
      <c r="J9" s="5">
        <f t="shared" si="1"/>
        <v>0</v>
      </c>
      <c r="K9" s="5">
        <f t="shared" si="1"/>
        <v>0</v>
      </c>
      <c r="L9" s="5">
        <f t="shared" si="1"/>
        <v>27300</v>
      </c>
      <c r="M9" s="5">
        <f t="shared" si="1"/>
        <v>0</v>
      </c>
      <c r="N9" s="5">
        <f t="shared" si="1"/>
        <v>525709.2</v>
      </c>
      <c r="O9" s="5">
        <f t="shared" si="1"/>
        <v>0</v>
      </c>
      <c r="P9" s="5">
        <f t="shared" si="1"/>
        <v>0</v>
      </c>
      <c r="Q9" s="5">
        <f t="shared" si="1"/>
        <v>0</v>
      </c>
      <c r="R9" s="5">
        <f t="shared" si="1"/>
        <v>533620.8</v>
      </c>
      <c r="S9" s="5">
        <f t="shared" si="1"/>
        <v>3943088</v>
      </c>
    </row>
    <row r="10" spans="1:19" ht="18" customHeight="1">
      <c r="A10" s="5" t="s">
        <v>97</v>
      </c>
      <c r="B10" s="5"/>
      <c r="C10" s="5"/>
      <c r="D10" s="5"/>
      <c r="E10" s="5" t="s">
        <v>307</v>
      </c>
      <c r="F10" s="37">
        <f>SUM(F11:F16)</f>
        <v>898078.88</v>
      </c>
      <c r="G10" s="5">
        <f aca="true" t="shared" si="2" ref="G10:S10">SUM(G11:G16)</f>
        <v>0</v>
      </c>
      <c r="H10" s="12">
        <f t="shared" si="2"/>
        <v>104772</v>
      </c>
      <c r="I10" s="5">
        <f t="shared" si="2"/>
        <v>0</v>
      </c>
      <c r="J10" s="5">
        <f t="shared" si="2"/>
        <v>0</v>
      </c>
      <c r="K10" s="5">
        <f t="shared" si="2"/>
        <v>0</v>
      </c>
      <c r="L10" s="12">
        <f t="shared" si="2"/>
        <v>21900</v>
      </c>
      <c r="M10" s="5">
        <f t="shared" si="2"/>
        <v>0</v>
      </c>
      <c r="N10" s="12">
        <f t="shared" si="2"/>
        <v>292761.6</v>
      </c>
      <c r="O10" s="5">
        <f t="shared" si="2"/>
        <v>0</v>
      </c>
      <c r="P10" s="5">
        <f t="shared" si="2"/>
        <v>0</v>
      </c>
      <c r="Q10" s="5">
        <f t="shared" si="2"/>
        <v>0</v>
      </c>
      <c r="R10" s="5">
        <f t="shared" si="2"/>
        <v>303245.28</v>
      </c>
      <c r="S10" s="5">
        <f t="shared" si="2"/>
        <v>175400</v>
      </c>
    </row>
    <row r="11" spans="1:19" ht="18" customHeight="1">
      <c r="A11" s="5" t="s">
        <v>140</v>
      </c>
      <c r="B11" s="5" t="s">
        <v>149</v>
      </c>
      <c r="C11" s="5" t="s">
        <v>150</v>
      </c>
      <c r="D11" s="5" t="s">
        <v>142</v>
      </c>
      <c r="E11" s="5" t="s">
        <v>215</v>
      </c>
      <c r="F11" s="37">
        <f>SUM(G11:S11)</f>
        <v>104772</v>
      </c>
      <c r="G11" s="11">
        <v>0</v>
      </c>
      <c r="H11" s="12">
        <v>104772</v>
      </c>
      <c r="I11" s="11">
        <v>0</v>
      </c>
      <c r="J11" s="11">
        <v>0</v>
      </c>
      <c r="K11" s="11">
        <v>0</v>
      </c>
      <c r="L11" s="12">
        <v>0</v>
      </c>
      <c r="M11" s="11">
        <v>0</v>
      </c>
      <c r="N11" s="12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</row>
    <row r="12" spans="1:19" ht="18" customHeight="1">
      <c r="A12" s="5" t="s">
        <v>140</v>
      </c>
      <c r="B12" s="5" t="s">
        <v>149</v>
      </c>
      <c r="C12" s="5" t="s">
        <v>151</v>
      </c>
      <c r="D12" s="5" t="s">
        <v>145</v>
      </c>
      <c r="E12" s="5" t="s">
        <v>249</v>
      </c>
      <c r="F12" s="37">
        <f aca="true" t="shared" si="3" ref="F12:F41">SUM(G12:S12)</f>
        <v>21900</v>
      </c>
      <c r="G12" s="11">
        <v>0</v>
      </c>
      <c r="H12" s="12">
        <v>0</v>
      </c>
      <c r="I12" s="11">
        <v>0</v>
      </c>
      <c r="J12" s="11">
        <v>0</v>
      </c>
      <c r="K12" s="11">
        <v>0</v>
      </c>
      <c r="L12" s="12">
        <v>21900</v>
      </c>
      <c r="M12" s="11">
        <v>0</v>
      </c>
      <c r="N12" s="12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</row>
    <row r="13" spans="1:19" ht="18" customHeight="1">
      <c r="A13" s="5" t="s">
        <v>140</v>
      </c>
      <c r="B13" s="5" t="s">
        <v>152</v>
      </c>
      <c r="C13" s="5" t="s">
        <v>150</v>
      </c>
      <c r="D13" s="5" t="s">
        <v>144</v>
      </c>
      <c r="E13" s="5" t="s">
        <v>250</v>
      </c>
      <c r="F13" s="37">
        <f t="shared" si="3"/>
        <v>292761.6</v>
      </c>
      <c r="G13" s="11">
        <v>0</v>
      </c>
      <c r="H13" s="12">
        <v>0</v>
      </c>
      <c r="I13" s="11">
        <v>0</v>
      </c>
      <c r="J13" s="11">
        <v>0</v>
      </c>
      <c r="K13" s="11">
        <v>0</v>
      </c>
      <c r="L13" s="12">
        <v>0</v>
      </c>
      <c r="M13" s="11">
        <v>0</v>
      </c>
      <c r="N13" s="12">
        <v>292761.6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</row>
    <row r="14" spans="1:19" ht="18" customHeight="1">
      <c r="A14" s="5" t="s">
        <v>140</v>
      </c>
      <c r="B14" s="5" t="s">
        <v>154</v>
      </c>
      <c r="C14" s="5" t="s">
        <v>150</v>
      </c>
      <c r="D14" s="5" t="s">
        <v>142</v>
      </c>
      <c r="E14" s="5" t="s">
        <v>251</v>
      </c>
      <c r="F14" s="37">
        <f t="shared" si="3"/>
        <v>155400</v>
      </c>
      <c r="G14" s="11">
        <v>0</v>
      </c>
      <c r="H14" s="12">
        <v>0</v>
      </c>
      <c r="I14" s="11">
        <v>0</v>
      </c>
      <c r="J14" s="11">
        <v>0</v>
      </c>
      <c r="K14" s="11">
        <v>0</v>
      </c>
      <c r="L14" s="12">
        <v>0</v>
      </c>
      <c r="M14" s="11">
        <v>0</v>
      </c>
      <c r="N14" s="12">
        <v>0</v>
      </c>
      <c r="O14" s="11">
        <v>0</v>
      </c>
      <c r="P14" s="11">
        <v>0</v>
      </c>
      <c r="Q14" s="11">
        <v>0</v>
      </c>
      <c r="R14" s="11">
        <v>0</v>
      </c>
      <c r="S14" s="11">
        <v>155400</v>
      </c>
    </row>
    <row r="15" spans="1:19" ht="18" customHeight="1">
      <c r="A15" s="5" t="s">
        <v>140</v>
      </c>
      <c r="B15" s="5" t="s">
        <v>155</v>
      </c>
      <c r="C15" s="5" t="s">
        <v>144</v>
      </c>
      <c r="D15" s="5" t="s">
        <v>145</v>
      </c>
      <c r="E15" s="5" t="s">
        <v>252</v>
      </c>
      <c r="F15" s="37">
        <f t="shared" si="3"/>
        <v>20000</v>
      </c>
      <c r="G15" s="11">
        <v>0</v>
      </c>
      <c r="H15" s="12">
        <v>0</v>
      </c>
      <c r="I15" s="11">
        <v>0</v>
      </c>
      <c r="J15" s="11">
        <v>0</v>
      </c>
      <c r="K15" s="11">
        <v>0</v>
      </c>
      <c r="L15" s="12">
        <v>0</v>
      </c>
      <c r="M15" s="11">
        <v>0</v>
      </c>
      <c r="N15" s="12">
        <v>0</v>
      </c>
      <c r="O15" s="11">
        <v>0</v>
      </c>
      <c r="P15" s="11">
        <v>0</v>
      </c>
      <c r="Q15" s="11">
        <v>0</v>
      </c>
      <c r="R15" s="11">
        <v>0</v>
      </c>
      <c r="S15" s="11">
        <v>20000</v>
      </c>
    </row>
    <row r="16" spans="1:19" ht="18" customHeight="1">
      <c r="A16" s="5" t="s">
        <v>140</v>
      </c>
      <c r="B16" s="5" t="s">
        <v>157</v>
      </c>
      <c r="C16" s="5" t="s">
        <v>147</v>
      </c>
      <c r="D16" s="5" t="s">
        <v>142</v>
      </c>
      <c r="E16" s="5" t="s">
        <v>253</v>
      </c>
      <c r="F16" s="37">
        <f t="shared" si="3"/>
        <v>303245.28</v>
      </c>
      <c r="G16" s="11">
        <v>0</v>
      </c>
      <c r="H16" s="12">
        <v>0</v>
      </c>
      <c r="I16" s="11">
        <v>0</v>
      </c>
      <c r="J16" s="11">
        <v>0</v>
      </c>
      <c r="K16" s="11">
        <v>0</v>
      </c>
      <c r="L16" s="12">
        <v>0</v>
      </c>
      <c r="M16" s="11">
        <v>0</v>
      </c>
      <c r="N16" s="12">
        <v>0</v>
      </c>
      <c r="O16" s="11">
        <v>0</v>
      </c>
      <c r="P16" s="11">
        <v>0</v>
      </c>
      <c r="Q16" s="11">
        <v>0</v>
      </c>
      <c r="R16" s="11">
        <v>303245.28</v>
      </c>
      <c r="S16" s="11">
        <v>0</v>
      </c>
    </row>
    <row r="17" spans="1:19" ht="18" customHeight="1">
      <c r="A17" s="5" t="s">
        <v>98</v>
      </c>
      <c r="B17" s="5"/>
      <c r="C17" s="5"/>
      <c r="D17" s="5"/>
      <c r="E17" s="5" t="s">
        <v>335</v>
      </c>
      <c r="F17" s="37">
        <f t="shared" si="3"/>
        <v>216863.28</v>
      </c>
      <c r="G17" s="5">
        <f>SUM(G18:G21)</f>
        <v>0</v>
      </c>
      <c r="H17" s="12">
        <f aca="true" t="shared" si="4" ref="H17:S17">SUM(H18:H21)</f>
        <v>0</v>
      </c>
      <c r="I17" s="5">
        <f t="shared" si="4"/>
        <v>0</v>
      </c>
      <c r="J17" s="5">
        <f t="shared" si="4"/>
        <v>0</v>
      </c>
      <c r="K17" s="5">
        <f t="shared" si="4"/>
        <v>0</v>
      </c>
      <c r="L17" s="12">
        <f t="shared" si="4"/>
        <v>5400</v>
      </c>
      <c r="M17" s="5">
        <f t="shared" si="4"/>
        <v>0</v>
      </c>
      <c r="N17" s="12">
        <f t="shared" si="4"/>
        <v>103050</v>
      </c>
      <c r="O17" s="5">
        <f t="shared" si="4"/>
        <v>0</v>
      </c>
      <c r="P17" s="5">
        <f t="shared" si="4"/>
        <v>0</v>
      </c>
      <c r="Q17" s="5">
        <f t="shared" si="4"/>
        <v>0</v>
      </c>
      <c r="R17" s="5">
        <f t="shared" si="4"/>
        <v>108413.28</v>
      </c>
      <c r="S17" s="5">
        <f t="shared" si="4"/>
        <v>0</v>
      </c>
    </row>
    <row r="18" spans="1:19" ht="18" customHeight="1">
      <c r="A18" s="5" t="s">
        <v>158</v>
      </c>
      <c r="B18" s="5" t="s">
        <v>149</v>
      </c>
      <c r="C18" s="5" t="s">
        <v>150</v>
      </c>
      <c r="D18" s="5" t="s">
        <v>142</v>
      </c>
      <c r="E18" s="5" t="s">
        <v>215</v>
      </c>
      <c r="F18" s="37">
        <f t="shared" si="3"/>
        <v>0</v>
      </c>
      <c r="G18" s="11">
        <v>0</v>
      </c>
      <c r="H18" s="12"/>
      <c r="I18" s="11">
        <v>0</v>
      </c>
      <c r="J18" s="11">
        <v>0</v>
      </c>
      <c r="K18" s="11">
        <v>0</v>
      </c>
      <c r="L18" s="12">
        <v>0</v>
      </c>
      <c r="M18" s="11">
        <v>0</v>
      </c>
      <c r="N18" s="12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</row>
    <row r="19" spans="1:19" ht="18" customHeight="1">
      <c r="A19" s="5" t="s">
        <v>158</v>
      </c>
      <c r="B19" s="5" t="s">
        <v>149</v>
      </c>
      <c r="C19" s="5" t="s">
        <v>151</v>
      </c>
      <c r="D19" s="5" t="s">
        <v>145</v>
      </c>
      <c r="E19" s="5" t="s">
        <v>249</v>
      </c>
      <c r="F19" s="37">
        <f t="shared" si="3"/>
        <v>5400</v>
      </c>
      <c r="G19" s="11">
        <v>0</v>
      </c>
      <c r="H19" s="12">
        <v>0</v>
      </c>
      <c r="I19" s="11">
        <v>0</v>
      </c>
      <c r="J19" s="11">
        <v>0</v>
      </c>
      <c r="K19" s="11">
        <v>0</v>
      </c>
      <c r="L19" s="12">
        <v>5400</v>
      </c>
      <c r="M19" s="11">
        <v>0</v>
      </c>
      <c r="N19" s="12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</row>
    <row r="20" spans="1:19" ht="18" customHeight="1">
      <c r="A20" s="5" t="s">
        <v>158</v>
      </c>
      <c r="B20" s="5" t="s">
        <v>152</v>
      </c>
      <c r="C20" s="5" t="s">
        <v>150</v>
      </c>
      <c r="D20" s="5" t="s">
        <v>144</v>
      </c>
      <c r="E20" s="5" t="s">
        <v>250</v>
      </c>
      <c r="F20" s="37">
        <f t="shared" si="3"/>
        <v>103050</v>
      </c>
      <c r="G20" s="11">
        <v>0</v>
      </c>
      <c r="H20" s="12">
        <v>0</v>
      </c>
      <c r="I20" s="11">
        <v>0</v>
      </c>
      <c r="J20" s="11">
        <v>0</v>
      </c>
      <c r="K20" s="11">
        <v>0</v>
      </c>
      <c r="L20" s="12">
        <v>0</v>
      </c>
      <c r="M20" s="11">
        <v>0</v>
      </c>
      <c r="N20" s="12">
        <v>103050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</row>
    <row r="21" spans="1:19" ht="18" customHeight="1">
      <c r="A21" s="5" t="s">
        <v>158</v>
      </c>
      <c r="B21" s="5" t="s">
        <v>157</v>
      </c>
      <c r="C21" s="5" t="s">
        <v>147</v>
      </c>
      <c r="D21" s="5" t="s">
        <v>142</v>
      </c>
      <c r="E21" s="5" t="s">
        <v>253</v>
      </c>
      <c r="F21" s="37">
        <f t="shared" si="3"/>
        <v>108413.28</v>
      </c>
      <c r="G21" s="11">
        <v>0</v>
      </c>
      <c r="H21" s="12">
        <v>0</v>
      </c>
      <c r="I21" s="11">
        <v>0</v>
      </c>
      <c r="J21" s="11">
        <v>0</v>
      </c>
      <c r="K21" s="11">
        <v>0</v>
      </c>
      <c r="L21" s="12">
        <v>0</v>
      </c>
      <c r="M21" s="11">
        <v>0</v>
      </c>
      <c r="N21" s="12">
        <v>0</v>
      </c>
      <c r="O21" s="11">
        <v>0</v>
      </c>
      <c r="P21" s="11">
        <v>0</v>
      </c>
      <c r="Q21" s="11">
        <v>0</v>
      </c>
      <c r="R21" s="11">
        <v>108413.28</v>
      </c>
      <c r="S21" s="11">
        <v>0</v>
      </c>
    </row>
    <row r="22" spans="1:19" ht="18" customHeight="1">
      <c r="A22" s="5" t="s">
        <v>99</v>
      </c>
      <c r="B22" s="5"/>
      <c r="C22" s="5"/>
      <c r="D22" s="5"/>
      <c r="E22" s="5" t="s">
        <v>337</v>
      </c>
      <c r="F22" s="37">
        <f t="shared" si="3"/>
        <v>111204.72</v>
      </c>
      <c r="G22" s="5">
        <f>SUM(G23+G24)</f>
        <v>0</v>
      </c>
      <c r="H22" s="5">
        <f aca="true" t="shared" si="5" ref="H22:S22">SUM(H23+H24)</f>
        <v>0</v>
      </c>
      <c r="I22" s="5">
        <f t="shared" si="5"/>
        <v>0</v>
      </c>
      <c r="J22" s="5">
        <f t="shared" si="5"/>
        <v>0</v>
      </c>
      <c r="K22" s="5">
        <f t="shared" si="5"/>
        <v>0</v>
      </c>
      <c r="L22" s="5">
        <f t="shared" si="5"/>
        <v>0</v>
      </c>
      <c r="M22" s="5">
        <f t="shared" si="5"/>
        <v>0</v>
      </c>
      <c r="N22" s="5">
        <f t="shared" si="5"/>
        <v>61189.2</v>
      </c>
      <c r="O22" s="5">
        <f t="shared" si="5"/>
        <v>0</v>
      </c>
      <c r="P22" s="5">
        <f t="shared" si="5"/>
        <v>0</v>
      </c>
      <c r="Q22" s="5">
        <f t="shared" si="5"/>
        <v>0</v>
      </c>
      <c r="R22" s="5">
        <f t="shared" si="5"/>
        <v>50015.52</v>
      </c>
      <c r="S22" s="5">
        <f t="shared" si="5"/>
        <v>0</v>
      </c>
    </row>
    <row r="23" spans="1:19" ht="18" customHeight="1">
      <c r="A23" s="5" t="s">
        <v>159</v>
      </c>
      <c r="B23" s="5" t="s">
        <v>157</v>
      </c>
      <c r="C23" s="5" t="s">
        <v>147</v>
      </c>
      <c r="D23" s="5" t="s">
        <v>142</v>
      </c>
      <c r="E23" s="5" t="s">
        <v>253</v>
      </c>
      <c r="F23" s="37">
        <f t="shared" si="3"/>
        <v>50015.52</v>
      </c>
      <c r="G23" s="11">
        <v>0</v>
      </c>
      <c r="H23" s="12">
        <v>0</v>
      </c>
      <c r="I23" s="11">
        <v>0</v>
      </c>
      <c r="J23" s="11">
        <v>0</v>
      </c>
      <c r="K23" s="11">
        <v>0</v>
      </c>
      <c r="L23" s="12">
        <v>0</v>
      </c>
      <c r="M23" s="11">
        <v>0</v>
      </c>
      <c r="N23" s="12">
        <v>0</v>
      </c>
      <c r="O23" s="11">
        <v>0</v>
      </c>
      <c r="P23" s="11">
        <v>0</v>
      </c>
      <c r="Q23" s="11">
        <v>0</v>
      </c>
      <c r="R23" s="11">
        <v>50015.52</v>
      </c>
      <c r="S23" s="11">
        <v>0</v>
      </c>
    </row>
    <row r="24" spans="1:19" ht="18" customHeight="1">
      <c r="A24" s="5" t="s">
        <v>159</v>
      </c>
      <c r="B24" s="5" t="s">
        <v>152</v>
      </c>
      <c r="C24" s="5" t="s">
        <v>150</v>
      </c>
      <c r="D24" s="5" t="s">
        <v>144</v>
      </c>
      <c r="E24" s="5" t="s">
        <v>250</v>
      </c>
      <c r="F24" s="37">
        <f t="shared" si="3"/>
        <v>61189.2</v>
      </c>
      <c r="G24" s="11"/>
      <c r="H24" s="12"/>
      <c r="I24" s="11"/>
      <c r="J24" s="11"/>
      <c r="K24" s="11"/>
      <c r="L24" s="12"/>
      <c r="M24" s="11"/>
      <c r="N24" s="12">
        <v>61189.2</v>
      </c>
      <c r="O24" s="11"/>
      <c r="P24" s="11"/>
      <c r="Q24" s="11"/>
      <c r="R24" s="11"/>
      <c r="S24" s="11"/>
    </row>
    <row r="25" spans="1:19" ht="18" customHeight="1">
      <c r="A25" s="5" t="s">
        <v>100</v>
      </c>
      <c r="B25" s="5"/>
      <c r="C25" s="5"/>
      <c r="D25" s="5"/>
      <c r="E25" s="5" t="s">
        <v>338</v>
      </c>
      <c r="F25" s="37">
        <f>SUM(G25:S25)</f>
        <v>140655.12</v>
      </c>
      <c r="G25" s="5">
        <f>SUM(G26+G27)</f>
        <v>0</v>
      </c>
      <c r="H25" s="5">
        <f aca="true" t="shared" si="6" ref="H25:S25">SUM(H26+H27)</f>
        <v>0</v>
      </c>
      <c r="I25" s="5">
        <f t="shared" si="6"/>
        <v>0</v>
      </c>
      <c r="J25" s="5">
        <f t="shared" si="6"/>
        <v>0</v>
      </c>
      <c r="K25" s="5">
        <f t="shared" si="6"/>
        <v>0</v>
      </c>
      <c r="L25" s="5">
        <f t="shared" si="6"/>
        <v>0</v>
      </c>
      <c r="M25" s="5">
        <f t="shared" si="6"/>
        <v>0</v>
      </c>
      <c r="N25" s="5">
        <f t="shared" si="6"/>
        <v>68708.4</v>
      </c>
      <c r="O25" s="5">
        <f t="shared" si="6"/>
        <v>0</v>
      </c>
      <c r="P25" s="5">
        <f t="shared" si="6"/>
        <v>0</v>
      </c>
      <c r="Q25" s="5">
        <f t="shared" si="6"/>
        <v>0</v>
      </c>
      <c r="R25" s="5">
        <f t="shared" si="6"/>
        <v>71946.72</v>
      </c>
      <c r="S25" s="5">
        <f t="shared" si="6"/>
        <v>0</v>
      </c>
    </row>
    <row r="26" spans="1:19" ht="18" customHeight="1">
      <c r="A26" s="5" t="s">
        <v>161</v>
      </c>
      <c r="B26" s="5" t="s">
        <v>157</v>
      </c>
      <c r="C26" s="5" t="s">
        <v>147</v>
      </c>
      <c r="D26" s="5" t="s">
        <v>142</v>
      </c>
      <c r="E26" s="5" t="s">
        <v>253</v>
      </c>
      <c r="F26" s="37">
        <f t="shared" si="3"/>
        <v>71946.72</v>
      </c>
      <c r="G26" s="11">
        <v>0</v>
      </c>
      <c r="H26" s="12">
        <v>0</v>
      </c>
      <c r="I26" s="11">
        <v>0</v>
      </c>
      <c r="J26" s="11">
        <v>0</v>
      </c>
      <c r="K26" s="11">
        <v>0</v>
      </c>
      <c r="L26" s="12">
        <v>0</v>
      </c>
      <c r="M26" s="11">
        <v>0</v>
      </c>
      <c r="N26" s="12">
        <v>0</v>
      </c>
      <c r="O26" s="11">
        <v>0</v>
      </c>
      <c r="P26" s="11">
        <v>0</v>
      </c>
      <c r="Q26" s="11">
        <v>0</v>
      </c>
      <c r="R26" s="11">
        <v>71946.72</v>
      </c>
      <c r="S26" s="11">
        <v>0</v>
      </c>
    </row>
    <row r="27" spans="1:19" ht="18" customHeight="1">
      <c r="A27" s="5" t="s">
        <v>161</v>
      </c>
      <c r="B27" s="5" t="s">
        <v>152</v>
      </c>
      <c r="C27" s="5" t="s">
        <v>150</v>
      </c>
      <c r="D27" s="5" t="s">
        <v>144</v>
      </c>
      <c r="E27" s="5" t="s">
        <v>250</v>
      </c>
      <c r="F27" s="37">
        <f>SUM(G27:S27)</f>
        <v>68708.4</v>
      </c>
      <c r="G27" s="11"/>
      <c r="H27" s="12"/>
      <c r="I27" s="11"/>
      <c r="J27" s="11"/>
      <c r="K27" s="11"/>
      <c r="L27" s="12"/>
      <c r="M27" s="11"/>
      <c r="N27" s="12">
        <v>68708.4</v>
      </c>
      <c r="O27" s="11"/>
      <c r="P27" s="11"/>
      <c r="Q27" s="11"/>
      <c r="R27" s="11"/>
      <c r="S27" s="11"/>
    </row>
    <row r="28" spans="1:19" ht="18" customHeight="1">
      <c r="A28" s="5" t="s">
        <v>101</v>
      </c>
      <c r="B28" s="5"/>
      <c r="C28" s="5"/>
      <c r="D28" s="5"/>
      <c r="E28" s="5" t="s">
        <v>339</v>
      </c>
      <c r="F28" s="37">
        <f t="shared" si="3"/>
        <v>193860</v>
      </c>
      <c r="G28" s="5">
        <f aca="true" t="shared" si="7" ref="G28:S28">SUM(G29)</f>
        <v>0</v>
      </c>
      <c r="H28" s="12">
        <f t="shared" si="7"/>
        <v>0</v>
      </c>
      <c r="I28" s="5">
        <f t="shared" si="7"/>
        <v>0</v>
      </c>
      <c r="J28" s="5">
        <f t="shared" si="7"/>
        <v>0</v>
      </c>
      <c r="K28" s="5">
        <f t="shared" si="7"/>
        <v>0</v>
      </c>
      <c r="L28" s="12">
        <f t="shared" si="7"/>
        <v>0</v>
      </c>
      <c r="M28" s="5">
        <f t="shared" si="7"/>
        <v>0</v>
      </c>
      <c r="N28" s="12">
        <f t="shared" si="7"/>
        <v>0</v>
      </c>
      <c r="O28" s="5">
        <f t="shared" si="7"/>
        <v>0</v>
      </c>
      <c r="P28" s="5">
        <f t="shared" si="7"/>
        <v>0</v>
      </c>
      <c r="Q28" s="5">
        <f t="shared" si="7"/>
        <v>0</v>
      </c>
      <c r="R28" s="5">
        <f t="shared" si="7"/>
        <v>0</v>
      </c>
      <c r="S28" s="5">
        <f t="shared" si="7"/>
        <v>193860</v>
      </c>
    </row>
    <row r="29" spans="1:19" ht="18" customHeight="1">
      <c r="A29" s="5" t="s">
        <v>162</v>
      </c>
      <c r="B29" s="5" t="s">
        <v>155</v>
      </c>
      <c r="C29" s="5" t="s">
        <v>153</v>
      </c>
      <c r="D29" s="5" t="s">
        <v>150</v>
      </c>
      <c r="E29" s="5" t="s">
        <v>235</v>
      </c>
      <c r="F29" s="37">
        <f t="shared" si="3"/>
        <v>193860</v>
      </c>
      <c r="G29" s="11">
        <v>0</v>
      </c>
      <c r="H29" s="12">
        <v>0</v>
      </c>
      <c r="I29" s="11">
        <v>0</v>
      </c>
      <c r="J29" s="11">
        <v>0</v>
      </c>
      <c r="K29" s="11">
        <v>0</v>
      </c>
      <c r="L29" s="12">
        <v>0</v>
      </c>
      <c r="M29" s="11">
        <v>0</v>
      </c>
      <c r="N29" s="12">
        <v>0</v>
      </c>
      <c r="O29" s="11">
        <v>0</v>
      </c>
      <c r="P29" s="11">
        <v>0</v>
      </c>
      <c r="Q29" s="11">
        <v>0</v>
      </c>
      <c r="R29" s="11">
        <v>0</v>
      </c>
      <c r="S29" s="11">
        <v>193860</v>
      </c>
    </row>
    <row r="30" spans="1:19" ht="18" customHeight="1">
      <c r="A30" s="5" t="s">
        <v>102</v>
      </c>
      <c r="B30" s="5"/>
      <c r="C30" s="5"/>
      <c r="D30" s="5"/>
      <c r="E30" s="5" t="s">
        <v>340</v>
      </c>
      <c r="F30" s="37">
        <f t="shared" si="3"/>
        <v>222182</v>
      </c>
      <c r="G30" s="5">
        <f aca="true" t="shared" si="8" ref="G30:S30">SUM(G31)</f>
        <v>0</v>
      </c>
      <c r="H30" s="12">
        <f t="shared" si="8"/>
        <v>0</v>
      </c>
      <c r="I30" s="5">
        <f t="shared" si="8"/>
        <v>0</v>
      </c>
      <c r="J30" s="5">
        <f t="shared" si="8"/>
        <v>0</v>
      </c>
      <c r="K30" s="5">
        <f t="shared" si="8"/>
        <v>0</v>
      </c>
      <c r="L30" s="12">
        <f t="shared" si="8"/>
        <v>0</v>
      </c>
      <c r="M30" s="5">
        <f t="shared" si="8"/>
        <v>0</v>
      </c>
      <c r="N30" s="12">
        <f t="shared" si="8"/>
        <v>0</v>
      </c>
      <c r="O30" s="5">
        <f t="shared" si="8"/>
        <v>0</v>
      </c>
      <c r="P30" s="5">
        <f t="shared" si="8"/>
        <v>0</v>
      </c>
      <c r="Q30" s="5">
        <f t="shared" si="8"/>
        <v>0</v>
      </c>
      <c r="R30" s="5">
        <f t="shared" si="8"/>
        <v>0</v>
      </c>
      <c r="S30" s="5">
        <f t="shared" si="8"/>
        <v>222182</v>
      </c>
    </row>
    <row r="31" spans="1:19" ht="18" customHeight="1">
      <c r="A31" s="5" t="s">
        <v>163</v>
      </c>
      <c r="B31" s="5" t="s">
        <v>155</v>
      </c>
      <c r="C31" s="5" t="s">
        <v>153</v>
      </c>
      <c r="D31" s="5" t="s">
        <v>150</v>
      </c>
      <c r="E31" s="5" t="s">
        <v>235</v>
      </c>
      <c r="F31" s="37">
        <f t="shared" si="3"/>
        <v>222182</v>
      </c>
      <c r="G31" s="11">
        <v>0</v>
      </c>
      <c r="H31" s="12">
        <v>0</v>
      </c>
      <c r="I31" s="11">
        <v>0</v>
      </c>
      <c r="J31" s="11">
        <v>0</v>
      </c>
      <c r="K31" s="11">
        <v>0</v>
      </c>
      <c r="L31" s="12">
        <v>0</v>
      </c>
      <c r="M31" s="11">
        <v>0</v>
      </c>
      <c r="N31" s="12">
        <v>0</v>
      </c>
      <c r="O31" s="11">
        <v>0</v>
      </c>
      <c r="P31" s="11">
        <v>0</v>
      </c>
      <c r="Q31" s="11">
        <v>0</v>
      </c>
      <c r="R31" s="11">
        <v>0</v>
      </c>
      <c r="S31" s="11">
        <v>222182</v>
      </c>
    </row>
    <row r="32" spans="1:19" ht="18" customHeight="1">
      <c r="A32" s="5" t="s">
        <v>103</v>
      </c>
      <c r="B32" s="5"/>
      <c r="C32" s="5"/>
      <c r="D32" s="5"/>
      <c r="E32" s="5" t="s">
        <v>341</v>
      </c>
      <c r="F32" s="37">
        <f t="shared" si="3"/>
        <v>201600</v>
      </c>
      <c r="G32" s="5">
        <f aca="true" t="shared" si="9" ref="G32:S32">SUM(G33)</f>
        <v>0</v>
      </c>
      <c r="H32" s="12">
        <f t="shared" si="9"/>
        <v>0</v>
      </c>
      <c r="I32" s="5">
        <f t="shared" si="9"/>
        <v>0</v>
      </c>
      <c r="J32" s="5">
        <f t="shared" si="9"/>
        <v>0</v>
      </c>
      <c r="K32" s="5">
        <f t="shared" si="9"/>
        <v>0</v>
      </c>
      <c r="L32" s="12">
        <f t="shared" si="9"/>
        <v>0</v>
      </c>
      <c r="M32" s="5">
        <f t="shared" si="9"/>
        <v>0</v>
      </c>
      <c r="N32" s="12">
        <f t="shared" si="9"/>
        <v>0</v>
      </c>
      <c r="O32" s="5">
        <f t="shared" si="9"/>
        <v>0</v>
      </c>
      <c r="P32" s="5">
        <f t="shared" si="9"/>
        <v>0</v>
      </c>
      <c r="Q32" s="5">
        <f t="shared" si="9"/>
        <v>0</v>
      </c>
      <c r="R32" s="5">
        <f t="shared" si="9"/>
        <v>0</v>
      </c>
      <c r="S32" s="5">
        <f t="shared" si="9"/>
        <v>201600</v>
      </c>
    </row>
    <row r="33" spans="1:19" ht="18" customHeight="1">
      <c r="A33" s="5" t="s">
        <v>164</v>
      </c>
      <c r="B33" s="5" t="s">
        <v>155</v>
      </c>
      <c r="C33" s="5" t="s">
        <v>153</v>
      </c>
      <c r="D33" s="5" t="s">
        <v>150</v>
      </c>
      <c r="E33" s="5" t="s">
        <v>235</v>
      </c>
      <c r="F33" s="37">
        <f t="shared" si="3"/>
        <v>201600</v>
      </c>
      <c r="G33" s="11">
        <v>0</v>
      </c>
      <c r="H33" s="12">
        <v>0</v>
      </c>
      <c r="I33" s="11">
        <v>0</v>
      </c>
      <c r="J33" s="11">
        <v>0</v>
      </c>
      <c r="K33" s="11">
        <v>0</v>
      </c>
      <c r="L33" s="12">
        <v>0</v>
      </c>
      <c r="M33" s="11">
        <v>0</v>
      </c>
      <c r="N33" s="12">
        <v>0</v>
      </c>
      <c r="O33" s="11">
        <v>0</v>
      </c>
      <c r="P33" s="11">
        <v>0</v>
      </c>
      <c r="Q33" s="11">
        <v>0</v>
      </c>
      <c r="R33" s="11">
        <v>0</v>
      </c>
      <c r="S33" s="11">
        <v>201600</v>
      </c>
    </row>
    <row r="34" spans="1:19" ht="18" customHeight="1">
      <c r="A34" s="5" t="s">
        <v>104</v>
      </c>
      <c r="B34" s="5"/>
      <c r="C34" s="5"/>
      <c r="D34" s="5"/>
      <c r="E34" s="5" t="s">
        <v>342</v>
      </c>
      <c r="F34" s="37">
        <f t="shared" si="3"/>
        <v>254023</v>
      </c>
      <c r="G34" s="5">
        <f aca="true" t="shared" si="10" ref="G34:S34">SUM(G35)</f>
        <v>0</v>
      </c>
      <c r="H34" s="12">
        <f t="shared" si="10"/>
        <v>0</v>
      </c>
      <c r="I34" s="5">
        <f t="shared" si="10"/>
        <v>0</v>
      </c>
      <c r="J34" s="5">
        <f t="shared" si="10"/>
        <v>0</v>
      </c>
      <c r="K34" s="5">
        <f t="shared" si="10"/>
        <v>0</v>
      </c>
      <c r="L34" s="12">
        <f t="shared" si="10"/>
        <v>0</v>
      </c>
      <c r="M34" s="5">
        <f t="shared" si="10"/>
        <v>0</v>
      </c>
      <c r="N34" s="12">
        <f t="shared" si="10"/>
        <v>0</v>
      </c>
      <c r="O34" s="5">
        <f t="shared" si="10"/>
        <v>0</v>
      </c>
      <c r="P34" s="5">
        <f t="shared" si="10"/>
        <v>0</v>
      </c>
      <c r="Q34" s="5">
        <f t="shared" si="10"/>
        <v>0</v>
      </c>
      <c r="R34" s="5">
        <f t="shared" si="10"/>
        <v>0</v>
      </c>
      <c r="S34" s="5">
        <f t="shared" si="10"/>
        <v>254023</v>
      </c>
    </row>
    <row r="35" spans="1:19" ht="18" customHeight="1">
      <c r="A35" s="5" t="s">
        <v>165</v>
      </c>
      <c r="B35" s="5" t="s">
        <v>155</v>
      </c>
      <c r="C35" s="5" t="s">
        <v>153</v>
      </c>
      <c r="D35" s="5" t="s">
        <v>150</v>
      </c>
      <c r="E35" s="5" t="s">
        <v>235</v>
      </c>
      <c r="F35" s="37">
        <f t="shared" si="3"/>
        <v>254023</v>
      </c>
      <c r="G35" s="11">
        <v>0</v>
      </c>
      <c r="H35" s="12">
        <v>0</v>
      </c>
      <c r="I35" s="11">
        <v>0</v>
      </c>
      <c r="J35" s="11">
        <v>0</v>
      </c>
      <c r="K35" s="11">
        <v>0</v>
      </c>
      <c r="L35" s="12">
        <v>0</v>
      </c>
      <c r="M35" s="11">
        <v>0</v>
      </c>
      <c r="N35" s="12">
        <v>0</v>
      </c>
      <c r="O35" s="11">
        <v>0</v>
      </c>
      <c r="P35" s="11">
        <v>0</v>
      </c>
      <c r="Q35" s="11">
        <v>0</v>
      </c>
      <c r="R35" s="11">
        <v>0</v>
      </c>
      <c r="S35" s="11">
        <v>254023</v>
      </c>
    </row>
    <row r="36" spans="1:19" ht="18" customHeight="1">
      <c r="A36" s="5" t="s">
        <v>105</v>
      </c>
      <c r="B36" s="5"/>
      <c r="C36" s="5"/>
      <c r="D36" s="5"/>
      <c r="E36" s="5" t="s">
        <v>343</v>
      </c>
      <c r="F36" s="37">
        <f t="shared" si="3"/>
        <v>229395</v>
      </c>
      <c r="G36" s="5">
        <f aca="true" t="shared" si="11" ref="G36:S36">SUM(G37)</f>
        <v>0</v>
      </c>
      <c r="H36" s="12">
        <f t="shared" si="11"/>
        <v>0</v>
      </c>
      <c r="I36" s="5">
        <f t="shared" si="11"/>
        <v>0</v>
      </c>
      <c r="J36" s="5">
        <f t="shared" si="11"/>
        <v>0</v>
      </c>
      <c r="K36" s="5">
        <f t="shared" si="11"/>
        <v>0</v>
      </c>
      <c r="L36" s="12">
        <f t="shared" si="11"/>
        <v>0</v>
      </c>
      <c r="M36" s="5">
        <f t="shared" si="11"/>
        <v>0</v>
      </c>
      <c r="N36" s="12">
        <f t="shared" si="11"/>
        <v>0</v>
      </c>
      <c r="O36" s="5">
        <f t="shared" si="11"/>
        <v>0</v>
      </c>
      <c r="P36" s="5">
        <f t="shared" si="11"/>
        <v>0</v>
      </c>
      <c r="Q36" s="5">
        <f t="shared" si="11"/>
        <v>0</v>
      </c>
      <c r="R36" s="5">
        <f t="shared" si="11"/>
        <v>0</v>
      </c>
      <c r="S36" s="5">
        <f t="shared" si="11"/>
        <v>229395</v>
      </c>
    </row>
    <row r="37" spans="1:19" ht="18" customHeight="1">
      <c r="A37" s="5" t="s">
        <v>166</v>
      </c>
      <c r="B37" s="5" t="s">
        <v>155</v>
      </c>
      <c r="C37" s="5" t="s">
        <v>153</v>
      </c>
      <c r="D37" s="5" t="s">
        <v>150</v>
      </c>
      <c r="E37" s="5" t="s">
        <v>235</v>
      </c>
      <c r="F37" s="37">
        <f t="shared" si="3"/>
        <v>229395</v>
      </c>
      <c r="G37" s="11">
        <v>0</v>
      </c>
      <c r="H37" s="12">
        <v>0</v>
      </c>
      <c r="I37" s="11">
        <v>0</v>
      </c>
      <c r="J37" s="11">
        <v>0</v>
      </c>
      <c r="K37" s="11">
        <v>0</v>
      </c>
      <c r="L37" s="12">
        <v>0</v>
      </c>
      <c r="M37" s="11">
        <v>0</v>
      </c>
      <c r="N37" s="12">
        <v>0</v>
      </c>
      <c r="O37" s="11">
        <v>0</v>
      </c>
      <c r="P37" s="11">
        <v>0</v>
      </c>
      <c r="Q37" s="11">
        <v>0</v>
      </c>
      <c r="R37" s="11">
        <v>0</v>
      </c>
      <c r="S37" s="11">
        <v>229395</v>
      </c>
    </row>
    <row r="38" spans="1:19" ht="18" customHeight="1">
      <c r="A38" s="5" t="s">
        <v>106</v>
      </c>
      <c r="B38" s="5"/>
      <c r="C38" s="5"/>
      <c r="D38" s="5"/>
      <c r="E38" s="5" t="s">
        <v>344</v>
      </c>
      <c r="F38" s="37">
        <f t="shared" si="3"/>
        <v>218312</v>
      </c>
      <c r="G38" s="5">
        <f aca="true" t="shared" si="12" ref="G38:S38">SUM(G39)</f>
        <v>0</v>
      </c>
      <c r="H38" s="12">
        <f t="shared" si="12"/>
        <v>0</v>
      </c>
      <c r="I38" s="5">
        <f t="shared" si="12"/>
        <v>0</v>
      </c>
      <c r="J38" s="5">
        <f t="shared" si="12"/>
        <v>0</v>
      </c>
      <c r="K38" s="5">
        <f t="shared" si="12"/>
        <v>0</v>
      </c>
      <c r="L38" s="12">
        <f t="shared" si="12"/>
        <v>0</v>
      </c>
      <c r="M38" s="5">
        <f t="shared" si="12"/>
        <v>0</v>
      </c>
      <c r="N38" s="12">
        <f t="shared" si="12"/>
        <v>0</v>
      </c>
      <c r="O38" s="5">
        <f t="shared" si="12"/>
        <v>0</v>
      </c>
      <c r="P38" s="5">
        <f t="shared" si="12"/>
        <v>0</v>
      </c>
      <c r="Q38" s="5">
        <f t="shared" si="12"/>
        <v>0</v>
      </c>
      <c r="R38" s="5">
        <f t="shared" si="12"/>
        <v>0</v>
      </c>
      <c r="S38" s="5">
        <f t="shared" si="12"/>
        <v>218312</v>
      </c>
    </row>
    <row r="39" spans="1:19" ht="18" customHeight="1">
      <c r="A39" s="5" t="s">
        <v>167</v>
      </c>
      <c r="B39" s="5" t="s">
        <v>155</v>
      </c>
      <c r="C39" s="5" t="s">
        <v>153</v>
      </c>
      <c r="D39" s="5" t="s">
        <v>150</v>
      </c>
      <c r="E39" s="5" t="s">
        <v>235</v>
      </c>
      <c r="F39" s="37">
        <f t="shared" si="3"/>
        <v>218312</v>
      </c>
      <c r="G39" s="11">
        <v>0</v>
      </c>
      <c r="H39" s="12">
        <v>0</v>
      </c>
      <c r="I39" s="11">
        <v>0</v>
      </c>
      <c r="J39" s="11">
        <v>0</v>
      </c>
      <c r="K39" s="11">
        <v>0</v>
      </c>
      <c r="L39" s="12">
        <v>0</v>
      </c>
      <c r="M39" s="11">
        <v>0</v>
      </c>
      <c r="N39" s="12">
        <v>0</v>
      </c>
      <c r="O39" s="11">
        <v>0</v>
      </c>
      <c r="P39" s="11">
        <v>0</v>
      </c>
      <c r="Q39" s="11">
        <v>0</v>
      </c>
      <c r="R39" s="11">
        <v>0</v>
      </c>
      <c r="S39" s="11">
        <v>218312</v>
      </c>
    </row>
    <row r="40" spans="1:19" ht="18" customHeight="1">
      <c r="A40" s="5" t="s">
        <v>107</v>
      </c>
      <c r="B40" s="5"/>
      <c r="C40" s="5"/>
      <c r="D40" s="5"/>
      <c r="E40" s="5" t="s">
        <v>345</v>
      </c>
      <c r="F40" s="37">
        <f t="shared" si="3"/>
        <v>138268</v>
      </c>
      <c r="G40" s="5">
        <f aca="true" t="shared" si="13" ref="G40:S42">SUM(G41)</f>
        <v>0</v>
      </c>
      <c r="H40" s="12">
        <f t="shared" si="13"/>
        <v>0</v>
      </c>
      <c r="I40" s="5">
        <f t="shared" si="13"/>
        <v>0</v>
      </c>
      <c r="J40" s="5">
        <f t="shared" si="13"/>
        <v>0</v>
      </c>
      <c r="K40" s="5">
        <f t="shared" si="13"/>
        <v>0</v>
      </c>
      <c r="L40" s="12">
        <f t="shared" si="13"/>
        <v>0</v>
      </c>
      <c r="M40" s="5">
        <f t="shared" si="13"/>
        <v>0</v>
      </c>
      <c r="N40" s="12">
        <f t="shared" si="13"/>
        <v>0</v>
      </c>
      <c r="O40" s="5">
        <f t="shared" si="13"/>
        <v>0</v>
      </c>
      <c r="P40" s="5">
        <f t="shared" si="13"/>
        <v>0</v>
      </c>
      <c r="Q40" s="5">
        <f t="shared" si="13"/>
        <v>0</v>
      </c>
      <c r="R40" s="5">
        <f t="shared" si="13"/>
        <v>0</v>
      </c>
      <c r="S40" s="5">
        <f t="shared" si="13"/>
        <v>138268</v>
      </c>
    </row>
    <row r="41" spans="1:19" ht="18" customHeight="1">
      <c r="A41" s="5" t="s">
        <v>168</v>
      </c>
      <c r="B41" s="5" t="s">
        <v>155</v>
      </c>
      <c r="C41" s="5" t="s">
        <v>153</v>
      </c>
      <c r="D41" s="5" t="s">
        <v>150</v>
      </c>
      <c r="E41" s="5" t="s">
        <v>235</v>
      </c>
      <c r="F41" s="37">
        <f t="shared" si="3"/>
        <v>138268</v>
      </c>
      <c r="G41" s="11">
        <v>0</v>
      </c>
      <c r="H41" s="12">
        <v>0</v>
      </c>
      <c r="I41" s="11">
        <v>0</v>
      </c>
      <c r="J41" s="11">
        <v>0</v>
      </c>
      <c r="K41" s="11">
        <v>0</v>
      </c>
      <c r="L41" s="12">
        <v>0</v>
      </c>
      <c r="M41" s="11">
        <v>0</v>
      </c>
      <c r="N41" s="12">
        <v>0</v>
      </c>
      <c r="O41" s="11">
        <v>0</v>
      </c>
      <c r="P41" s="11">
        <v>0</v>
      </c>
      <c r="Q41" s="11">
        <v>0</v>
      </c>
      <c r="R41" s="11">
        <v>0</v>
      </c>
      <c r="S41" s="11">
        <v>138268</v>
      </c>
    </row>
    <row r="42" spans="1:19" ht="18" customHeight="1">
      <c r="A42" s="5">
        <v>606012</v>
      </c>
      <c r="B42" s="5"/>
      <c r="C42" s="5"/>
      <c r="D42" s="5"/>
      <c r="E42" s="5" t="s">
        <v>371</v>
      </c>
      <c r="F42" s="37">
        <f>SUM(G42:S42)</f>
        <v>2310048</v>
      </c>
      <c r="G42" s="5">
        <f t="shared" si="13"/>
        <v>0</v>
      </c>
      <c r="H42" s="12">
        <f t="shared" si="13"/>
        <v>0</v>
      </c>
      <c r="I42" s="5">
        <f t="shared" si="13"/>
        <v>0</v>
      </c>
      <c r="J42" s="5">
        <f t="shared" si="13"/>
        <v>0</v>
      </c>
      <c r="K42" s="5">
        <f t="shared" si="13"/>
        <v>0</v>
      </c>
      <c r="L42" s="12">
        <f t="shared" si="13"/>
        <v>0</v>
      </c>
      <c r="M42" s="5">
        <f t="shared" si="13"/>
        <v>0</v>
      </c>
      <c r="N42" s="12">
        <f t="shared" si="13"/>
        <v>0</v>
      </c>
      <c r="O42" s="5">
        <f t="shared" si="13"/>
        <v>0</v>
      </c>
      <c r="P42" s="5">
        <f t="shared" si="13"/>
        <v>0</v>
      </c>
      <c r="Q42" s="5">
        <f t="shared" si="13"/>
        <v>0</v>
      </c>
      <c r="R42" s="5">
        <f t="shared" si="13"/>
        <v>0</v>
      </c>
      <c r="S42" s="5">
        <f t="shared" si="13"/>
        <v>2310048</v>
      </c>
    </row>
    <row r="43" spans="1:19" ht="18" customHeight="1">
      <c r="A43" s="5">
        <v>606012</v>
      </c>
      <c r="B43" s="5" t="s">
        <v>155</v>
      </c>
      <c r="C43" s="5" t="s">
        <v>153</v>
      </c>
      <c r="D43" s="5" t="s">
        <v>150</v>
      </c>
      <c r="E43" s="5" t="s">
        <v>235</v>
      </c>
      <c r="F43" s="37">
        <f>SUM(G43:S43)</f>
        <v>2310048</v>
      </c>
      <c r="G43" s="11">
        <v>0</v>
      </c>
      <c r="H43" s="12">
        <v>0</v>
      </c>
      <c r="I43" s="11">
        <v>0</v>
      </c>
      <c r="J43" s="11">
        <v>0</v>
      </c>
      <c r="K43" s="11">
        <v>0</v>
      </c>
      <c r="L43" s="12">
        <v>0</v>
      </c>
      <c r="M43" s="11">
        <v>0</v>
      </c>
      <c r="N43" s="12">
        <v>0</v>
      </c>
      <c r="O43" s="11">
        <v>0</v>
      </c>
      <c r="P43" s="11">
        <v>0</v>
      </c>
      <c r="Q43" s="11">
        <v>0</v>
      </c>
      <c r="R43" s="11">
        <v>0</v>
      </c>
      <c r="S43" s="11">
        <v>2310048</v>
      </c>
    </row>
  </sheetData>
  <sheetProtection/>
  <autoFilter ref="C11:S43"/>
  <mergeCells count="3">
    <mergeCell ref="A2:S2"/>
    <mergeCell ref="Q1:S1"/>
    <mergeCell ref="Q3:S3"/>
  </mergeCells>
  <printOptions/>
  <pageMargins left="0.5511811023622047" right="0.35433070866141736" top="0.5905511811023623" bottom="0.38" header="0.5118110236220472" footer="0.16"/>
  <pageSetup blackAndWhite="1" horizontalDpi="600" verticalDpi="600" orientation="landscape" paperSize="8" scale="67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2018-08-10T01:41:33Z</cp:lastPrinted>
  <dcterms:created xsi:type="dcterms:W3CDTF">2016-06-30T03:29:24Z</dcterms:created>
  <dcterms:modified xsi:type="dcterms:W3CDTF">2020-04-30T03:06:45Z</dcterms:modified>
  <cp:category/>
  <cp:version/>
  <cp:contentType/>
  <cp:contentStatus/>
</cp:coreProperties>
</file>